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nge\Downloads\"/>
    </mc:Choice>
  </mc:AlternateContent>
  <xr:revisionPtr revIDLastSave="0" documentId="13_ncr:201_{5F7A1562-F69D-413C-8BC7-15052A009F30}" xr6:coauthVersionLast="47" xr6:coauthVersionMax="47" xr10:uidLastSave="{00000000-0000-0000-0000-000000000000}"/>
  <bookViews>
    <workbookView xWindow="-108" yWindow="-108" windowWidth="23256" windowHeight="12456" tabRatio="782" activeTab="2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1" l="1"/>
  <c r="H158" i="1"/>
  <c r="H157" i="1"/>
  <c r="H156" i="1"/>
  <c r="H155" i="1"/>
  <c r="H154" i="1"/>
  <c r="H153" i="1"/>
  <c r="H151" i="1"/>
  <c r="I151" i="1" s="1"/>
  <c r="H150" i="1"/>
  <c r="H149" i="1"/>
  <c r="H148" i="1" s="1"/>
  <c r="H147" i="1"/>
  <c r="I147" i="1" s="1"/>
  <c r="H146" i="1"/>
  <c r="I146" i="1" s="1"/>
  <c r="H145" i="1"/>
  <c r="H144" i="1"/>
  <c r="H143" i="1"/>
  <c r="I143" i="1" s="1"/>
  <c r="H142" i="1"/>
  <c r="I142" i="1" s="1"/>
  <c r="H141" i="1"/>
  <c r="I141" i="1" s="1"/>
  <c r="H139" i="1"/>
  <c r="I139" i="1" s="1"/>
  <c r="H138" i="1"/>
  <c r="H137" i="1"/>
  <c r="I137" i="1" s="1"/>
  <c r="H135" i="1"/>
  <c r="H134" i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5" i="1"/>
  <c r="H114" i="1"/>
  <c r="H113" i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5" i="1"/>
  <c r="I105" i="1" s="1"/>
  <c r="H104" i="1"/>
  <c r="H103" i="1"/>
  <c r="I103" i="1" s="1"/>
  <c r="H102" i="1"/>
  <c r="H101" i="1"/>
  <c r="H100" i="1"/>
  <c r="H99" i="1"/>
  <c r="H98" i="1"/>
  <c r="I98" i="1" s="1"/>
  <c r="H97" i="1"/>
  <c r="I97" i="1" s="1"/>
  <c r="H95" i="1"/>
  <c r="H94" i="1"/>
  <c r="I94" i="1" s="1"/>
  <c r="H93" i="1"/>
  <c r="H92" i="1"/>
  <c r="H91" i="1"/>
  <c r="H90" i="1"/>
  <c r="H85" i="1"/>
  <c r="H84" i="1"/>
  <c r="H83" i="1"/>
  <c r="I83" i="1" s="1"/>
  <c r="H82" i="1"/>
  <c r="H81" i="1"/>
  <c r="H80" i="1"/>
  <c r="I80" i="1" s="1"/>
  <c r="H79" i="1"/>
  <c r="H77" i="1"/>
  <c r="I77" i="1" s="1"/>
  <c r="I74" i="1" s="1"/>
  <c r="H76" i="1"/>
  <c r="H74" i="1" s="1"/>
  <c r="H75" i="1"/>
  <c r="H73" i="1"/>
  <c r="I73" i="1" s="1"/>
  <c r="H72" i="1"/>
  <c r="I72" i="1" s="1"/>
  <c r="H71" i="1"/>
  <c r="I71" i="1" s="1"/>
  <c r="H70" i="1"/>
  <c r="H69" i="1"/>
  <c r="H68" i="1"/>
  <c r="I68" i="1" s="1"/>
  <c r="H67" i="1"/>
  <c r="I67" i="1" s="1"/>
  <c r="H65" i="1"/>
  <c r="H64" i="1"/>
  <c r="H63" i="1"/>
  <c r="H61" i="1"/>
  <c r="I61" i="1" s="1"/>
  <c r="H60" i="1"/>
  <c r="H59" i="1"/>
  <c r="I59" i="1" s="1"/>
  <c r="H58" i="1"/>
  <c r="H57" i="1"/>
  <c r="I57" i="1" s="1"/>
  <c r="H56" i="1"/>
  <c r="H55" i="1"/>
  <c r="I55" i="1" s="1"/>
  <c r="H54" i="1"/>
  <c r="I54" i="1" s="1"/>
  <c r="H53" i="1"/>
  <c r="I53" i="1" s="1"/>
  <c r="H51" i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H40" i="1"/>
  <c r="I40" i="1" s="1"/>
  <c r="H39" i="1"/>
  <c r="H38" i="1"/>
  <c r="H37" i="1"/>
  <c r="H36" i="1"/>
  <c r="I36" i="1" s="1"/>
  <c r="H35" i="1"/>
  <c r="I35" i="1" s="1"/>
  <c r="H34" i="1"/>
  <c r="I34" i="1" s="1"/>
  <c r="H33" i="1"/>
  <c r="H32" i="1" s="1"/>
  <c r="H31" i="1"/>
  <c r="I31" i="1" s="1"/>
  <c r="H30" i="1"/>
  <c r="H29" i="1"/>
  <c r="I29" i="1" s="1"/>
  <c r="H28" i="1"/>
  <c r="H27" i="1"/>
  <c r="I27" i="1" s="1"/>
  <c r="H26" i="1"/>
  <c r="H25" i="1"/>
  <c r="I25" i="1" s="1"/>
  <c r="H24" i="1"/>
  <c r="I24" i="1" s="1"/>
  <c r="H23" i="1"/>
  <c r="I23" i="1" s="1"/>
  <c r="H21" i="1"/>
  <c r="H20" i="1"/>
  <c r="H19" i="1"/>
  <c r="I19" i="1" s="1"/>
  <c r="H18" i="1"/>
  <c r="H17" i="1"/>
  <c r="H16" i="1"/>
  <c r="H14" i="1" s="1"/>
  <c r="I159" i="1"/>
  <c r="I158" i="1"/>
  <c r="I157" i="1"/>
  <c r="I156" i="1"/>
  <c r="I155" i="1"/>
  <c r="I154" i="1"/>
  <c r="I153" i="1"/>
  <c r="H152" i="1"/>
  <c r="G152" i="1"/>
  <c r="F152" i="1"/>
  <c r="E152" i="1"/>
  <c r="D152" i="1"/>
  <c r="G148" i="1"/>
  <c r="F148" i="1"/>
  <c r="E148" i="1"/>
  <c r="D148" i="1"/>
  <c r="I145" i="1"/>
  <c r="I144" i="1"/>
  <c r="G140" i="1"/>
  <c r="F140" i="1"/>
  <c r="E140" i="1"/>
  <c r="D140" i="1"/>
  <c r="I138" i="1"/>
  <c r="G136" i="1"/>
  <c r="F136" i="1"/>
  <c r="E136" i="1"/>
  <c r="D136" i="1"/>
  <c r="I135" i="1"/>
  <c r="I134" i="1"/>
  <c r="G126" i="1"/>
  <c r="F126" i="1"/>
  <c r="E126" i="1"/>
  <c r="D126" i="1"/>
  <c r="G116" i="1"/>
  <c r="F116" i="1"/>
  <c r="E116" i="1"/>
  <c r="D116" i="1"/>
  <c r="I114" i="1"/>
  <c r="I113" i="1"/>
  <c r="G106" i="1"/>
  <c r="F106" i="1"/>
  <c r="E106" i="1"/>
  <c r="D106" i="1"/>
  <c r="I104" i="1"/>
  <c r="I102" i="1"/>
  <c r="I101" i="1"/>
  <c r="I100" i="1"/>
  <c r="I99" i="1"/>
  <c r="G96" i="1"/>
  <c r="F96" i="1"/>
  <c r="E96" i="1"/>
  <c r="D96" i="1"/>
  <c r="I95" i="1"/>
  <c r="I93" i="1"/>
  <c r="I92" i="1"/>
  <c r="I91" i="1"/>
  <c r="I90" i="1"/>
  <c r="H89" i="1"/>
  <c r="H88" i="1" s="1"/>
  <c r="G88" i="1"/>
  <c r="F88" i="1"/>
  <c r="E88" i="1"/>
  <c r="D88" i="1"/>
  <c r="I85" i="1"/>
  <c r="I84" i="1"/>
  <c r="I82" i="1"/>
  <c r="I81" i="1"/>
  <c r="I70" i="1"/>
  <c r="I69" i="1"/>
  <c r="I65" i="1"/>
  <c r="I64" i="1"/>
  <c r="I63" i="1"/>
  <c r="I62" i="1" s="1"/>
  <c r="I60" i="1"/>
  <c r="I58" i="1"/>
  <c r="I56" i="1"/>
  <c r="I51" i="1"/>
  <c r="I41" i="1"/>
  <c r="I39" i="1"/>
  <c r="I38" i="1"/>
  <c r="I37" i="1"/>
  <c r="I30" i="1"/>
  <c r="I28" i="1"/>
  <c r="I26" i="1"/>
  <c r="I21" i="1"/>
  <c r="I20" i="1"/>
  <c r="I18" i="1"/>
  <c r="I17" i="1"/>
  <c r="I16" i="1"/>
  <c r="I15" i="1"/>
  <c r="H15" i="1"/>
  <c r="G78" i="1"/>
  <c r="F78" i="1"/>
  <c r="E78" i="1"/>
  <c r="D78" i="1"/>
  <c r="G74" i="1"/>
  <c r="F74" i="1"/>
  <c r="E74" i="1"/>
  <c r="D74" i="1"/>
  <c r="G66" i="1"/>
  <c r="F66" i="1"/>
  <c r="E66" i="1"/>
  <c r="D66" i="1"/>
  <c r="H62" i="1"/>
  <c r="G62" i="1"/>
  <c r="F62" i="1"/>
  <c r="E62" i="1"/>
  <c r="D62" i="1"/>
  <c r="G52" i="1"/>
  <c r="F52" i="1"/>
  <c r="E52" i="1"/>
  <c r="D52" i="1"/>
  <c r="G42" i="1"/>
  <c r="F42" i="1"/>
  <c r="E42" i="1"/>
  <c r="D42" i="1"/>
  <c r="G32" i="1"/>
  <c r="F32" i="1"/>
  <c r="E32" i="1"/>
  <c r="D32" i="1"/>
  <c r="G22" i="1"/>
  <c r="F22" i="1"/>
  <c r="E22" i="1"/>
  <c r="D22" i="1"/>
  <c r="G14" i="1"/>
  <c r="F14" i="1"/>
  <c r="E14" i="1"/>
  <c r="D14" i="1"/>
  <c r="E87" i="1" l="1"/>
  <c r="F87" i="1"/>
  <c r="H106" i="1"/>
  <c r="H96" i="1"/>
  <c r="D87" i="1"/>
  <c r="G87" i="1"/>
  <c r="I152" i="1"/>
  <c r="I148" i="1"/>
  <c r="H140" i="1"/>
  <c r="H136" i="1"/>
  <c r="I136" i="1"/>
  <c r="H126" i="1"/>
  <c r="H116" i="1"/>
  <c r="I115" i="1"/>
  <c r="I89" i="1"/>
  <c r="H78" i="1"/>
  <c r="I79" i="1"/>
  <c r="H42" i="1"/>
  <c r="I33" i="1"/>
  <c r="H22" i="1"/>
  <c r="I78" i="1"/>
  <c r="I66" i="1"/>
  <c r="H66" i="1"/>
  <c r="I52" i="1"/>
  <c r="H52" i="1"/>
  <c r="I32" i="1"/>
  <c r="I22" i="1"/>
  <c r="I88" i="1"/>
  <c r="I96" i="1"/>
  <c r="I126" i="1"/>
  <c r="I116" i="1"/>
  <c r="I14" i="1"/>
  <c r="I42" i="1"/>
  <c r="I140" i="1"/>
  <c r="G13" i="1"/>
  <c r="F13" i="1"/>
  <c r="D13" i="1"/>
  <c r="E13" i="1"/>
  <c r="H87" i="1" l="1"/>
  <c r="I106" i="1"/>
  <c r="I87" i="1"/>
  <c r="H13" i="1"/>
  <c r="I13" i="1"/>
  <c r="B1" i="3" l="1"/>
  <c r="B6" i="3" s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<sst xmlns="http://schemas.openxmlformats.org/spreadsheetml/2006/main" count="268" uniqueCount="156">
  <si>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</si>
  <si>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</si>
  <si>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</si>
  <si>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</si>
  <si>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</si>
  <si>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</si>
  <si>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</si>
  <si>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</si>
  <si>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</si>
  <si>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</si>
  <si>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</si>
  <si>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</si>
  <si>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</si>
  <si>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</si>
  <si>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</si>
  <si>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</si>
  <si>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</si>
  <si>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</si>
  <si>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</si>
  <si>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</si>
  <si>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</si>
  <si>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</si>
  <si>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</si>
  <si>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</si>
  <si>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</si>
  <si>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</si>
  <si>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</si>
  <si>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</si>
  <si>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</si>
  <si>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</si>
  <si>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</si>
  <si>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</si>
  <si>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</si>
  <si>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</si>
  <si>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</si>
  <si>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</si>
  <si>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</si>
  <si>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</si>
  <si>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</si>
  <si>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</si>
  <si>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</si>
  <si>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</si>
  <si>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</si>
  <si>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</si>
  <si>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</si>
  <si>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</si>
  <si>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</si>
  <si>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</si>
  <si>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</si>
  <si>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</si>
  <si>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</si>
  <si>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</si>
  <si>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</si>
  <si>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</si>
  <si>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</si>
  <si>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</si>
  <si>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</si>
  <si>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</si>
  <si>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</si>
  <si>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</si>
  <si>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</si>
  <si>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</si>
  <si>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</si>
  <si>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</si>
  <si>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</si>
  <si>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</si>
  <si>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</si>
  <si>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</si>
  <si>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</si>
  <si>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</si>
  <si>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</si>
  <si>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</si>
  <si>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</si>
  <si>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</si>
  <si>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</si>
  <si>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</si>
  <si>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</si>
  <si>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</si>
  <si>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</si>
  <si>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</si>
  <si>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</si>
  <si>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</si>
  <si>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</si>
  <si>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</si>
  <si>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</si>
  <si>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</si>
  <si>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</si>
  <si>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</si>
  <si>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</si>
  <si>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</si>
  <si>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</si>
  <si>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</si>
  <si>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</si>
  <si>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</si>
  <si>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</si>
  <si>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</si>
  <si>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</si>
  <si>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</si>
  <si>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</si>
  <si>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</si>
  <si>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</si>
  <si>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</si>
  <si>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</si>
  <si>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</si>
  <si>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</si>
  <si>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</si>
  <si>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</si>
  <si>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</si>
  <si>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</si>
  <si>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</si>
  <si>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</si>
  <si>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</si>
  <si>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</si>
  <si>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</si>
  <si>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</si>
  <si>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</si>
  <si>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</si>
  <si>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</si>
  <si>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</si>
  <si>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</si>
  <si>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</si>
  <si>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</si>
  <si>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</si>
  <si>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</si>
  <si>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</si>
  <si>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</si>
  <si>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</si>
  <si>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</si>
  <si>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</si>
  <si>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</si>
  <si>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</si>
  <si>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</si>
  <si>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</si>
  <si>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</si>
  <si>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</si>
  <si>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</si>
  <si>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</si>
  <si>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</si>
  <si>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</si>
  <si>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</si>
  <si>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</si>
  <si>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</si>
  <si>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</si>
  <si>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</si>
  <si>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</si>
  <si>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</si>
  <si>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</si>
  <si>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</si>
  <si>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Municipio de Romita, Gto.</t>
  </si>
  <si>
    <t>El Municipio de Romita, Guanajuato tiene un balance Positivo</t>
  </si>
  <si>
    <t>Ejercicio 2024</t>
  </si>
  <si>
    <t>Correspondiente del 01 de Enero al 30 de Septiembre del 2024</t>
  </si>
  <si>
    <t>Se informará solo al 31 de diciembre del ejercicio 2024</t>
  </si>
  <si>
    <t>El Municipio no tiene deuda publica</t>
  </si>
  <si>
    <t>El Municipio no tiene obligaciones a corto plazo contratadas</t>
  </si>
  <si>
    <t>El MUNICIPIO no tiene con convenios de Deuda 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</si>
</sst>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2" formatCode="_-* #,##0.00_-;\-* #,##0.00_-;_-* &quot;-&quot;??_-;_-@_-"/>
  </numFmts>
  <fonts count="19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0" fontId="2" fillId="0" borderId="0"/>
    <xf numFmtId="0" fontId="18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34" xfId="0" applyNumberFormat="1" applyFont="1" applyBorder="1" applyAlignment="1">
      <alignment horizontal="right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4" fontId="4" fillId="0" borderId="2" xfId="0" applyNumberFormat="1" applyFont="1" applyBorder="1" applyAlignment="1">
      <alignment vertical="center" wrapText="1"/>
    </xf>
    <xf numFmtId="4" fontId="13" fillId="0" borderId="36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36" xfId="0" applyNumberFormat="1" applyFont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4" fontId="13" fillId="0" borderId="17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6" fillId="0" borderId="0" xfId="3" applyFont="1"/>
    <xf numFmtId="0" fontId="17" fillId="0" borderId="0" xfId="1" applyFont="1"/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/>
    <xf numFmtId="3" fontId="4" fillId="0" borderId="0" xfId="0" applyNumberFormat="1" applyFont="1"/>
  </cellXfs>
  <cellStyles count="12">
    <cellStyle name="Hipervínculo" xfId="1" builtinId="8"/>
    <cellStyle name="Millares 2" xfId="9" xr:uid="{00000000-0005-0000-0000-000001000000}"/>
    <cellStyle name="Millares 3" xfId="11" xr:uid="{2248ADA5-C291-4E54-9794-915EF0A36A1F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3" xfId="2" xr:uid="{00000000-0005-0000-0000-000006000000}"/>
    <cellStyle name="Normal 3 2" xfId="7" xr:uid="{00000000-0005-0000-0000-000007000000}"/>
    <cellStyle name="Normal 3 3" xfId="5" xr:uid="{00000000-0005-0000-0000-000008000000}"/>
    <cellStyle name="Normal 4" xfId="6" xr:uid="{00000000-0005-0000-0000-000009000000}"/>
    <cellStyle name="Normal 5" xfId="10" xr:uid="{5CE1E743-8976-4292-A5BB-11F524BB9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workbookViewId="0">
      <selection activeCell="A4" sqref="A4:B4"/>
    </sheetView>
  </sheetViews>
  <sheetFormatPr baseColWidth="10" defaultColWidth="12" defaultRowHeight="10.199999999999999" x14ac:dyDescent="0.2"/>
  <cols>
    <col min="1" max="1" width="15.140625" style="1" customWidth="1"/>
    <col min="2" max="2" width="62.85546875" style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151</v>
      </c>
      <c r="B3" s="24"/>
      <c r="C3" s="25" t="s">
        <v>4</v>
      </c>
      <c r="D3" s="27">
        <v>3</v>
      </c>
    </row>
    <row r="4" spans="1:4" x14ac:dyDescent="0.2">
      <c r="A4" s="70" t="s">
        <v>5</v>
      </c>
      <c r="B4" s="71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9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showGridLines="0" workbookViewId="0">
      <selection activeCell="C22" sqref="C2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2" t="str">
        <f>'Notas de Disciplina Financiera'!A1</f>
        <v>Municipio de Romita, Gto.</v>
      </c>
      <c r="C1" s="72"/>
      <c r="D1" s="72"/>
      <c r="E1" s="40" t="s">
        <v>0</v>
      </c>
      <c r="F1" s="41">
        <f>'Notas de Disciplina Financiera'!D1</f>
        <v>2024</v>
      </c>
    </row>
    <row r="2" spans="1:6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x14ac:dyDescent="0.2">
      <c r="B3" s="72" t="str">
        <f>'Notas de Disciplina Financiera'!A3</f>
        <v>Correspondiente del 01 de Enero al 30 de Septiembre del 2024</v>
      </c>
      <c r="C3" s="72"/>
      <c r="D3" s="72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149</v>
      </c>
    </row>
    <row r="16" spans="1:6" x14ac:dyDescent="0.2">
      <c r="C16" s="69" t="s">
        <v>23</v>
      </c>
    </row>
    <row r="17" spans="3:3" x14ac:dyDescent="0.2">
      <c r="C17" s="68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62"/>
  <sheetViews>
    <sheetView showGridLines="0" tabSelected="1" zoomScaleNormal="100" workbookViewId="0">
      <selection activeCell="G25" sqref="G25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12" x14ac:dyDescent="0.2">
      <c r="B1" s="72" t="str">
        <f>'Notas de Disciplina Financiera'!A1</f>
        <v>Municipio de Romita, Gto.</v>
      </c>
      <c r="C1" s="72"/>
      <c r="D1" s="72"/>
      <c r="E1" s="40" t="s">
        <v>0</v>
      </c>
      <c r="F1" s="41">
        <f>'Notas de Disciplina Financiera'!D1</f>
        <v>2024</v>
      </c>
    </row>
    <row r="2" spans="1:12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12" x14ac:dyDescent="0.2">
      <c r="B3" s="72" t="str">
        <f>'Notas de Disciplina Financiera'!A3</f>
        <v>Correspondiente del 01 de Enero al 30 de Septiembre del 2024</v>
      </c>
      <c r="C3" s="72"/>
      <c r="D3" s="72"/>
      <c r="E3" s="40" t="s">
        <v>4</v>
      </c>
      <c r="F3" s="41">
        <f>'Notas de Disciplina Financiera'!D3</f>
        <v>3</v>
      </c>
    </row>
    <row r="5" spans="1:12" x14ac:dyDescent="0.2">
      <c r="B5" s="43" t="s">
        <v>25</v>
      </c>
    </row>
    <row r="6" spans="1:12" x14ac:dyDescent="0.2">
      <c r="B6" s="78" t="str">
        <f>B1</f>
        <v>Municipio de Romita, Gto.</v>
      </c>
      <c r="C6" s="78"/>
      <c r="D6" s="78"/>
      <c r="E6" s="78"/>
      <c r="F6" s="78"/>
      <c r="G6" s="78"/>
      <c r="H6" s="78"/>
      <c r="I6" s="78"/>
    </row>
    <row r="7" spans="1:12" x14ac:dyDescent="0.2">
      <c r="B7" s="73" t="s">
        <v>26</v>
      </c>
      <c r="C7" s="73"/>
      <c r="D7" s="73"/>
      <c r="E7" s="73"/>
      <c r="F7" s="73"/>
      <c r="G7" s="73"/>
      <c r="H7" s="73"/>
      <c r="I7" s="73"/>
    </row>
    <row r="8" spans="1:12" x14ac:dyDescent="0.2">
      <c r="B8" s="73" t="s">
        <v>27</v>
      </c>
      <c r="C8" s="73"/>
      <c r="D8" s="73"/>
      <c r="E8" s="73"/>
      <c r="F8" s="73"/>
      <c r="G8" s="73"/>
      <c r="H8" s="73"/>
      <c r="I8" s="73"/>
    </row>
    <row r="9" spans="1:12" x14ac:dyDescent="0.2">
      <c r="B9" s="73" t="str">
        <f>B3</f>
        <v>Correspondiente del 01 de Enero al 30 de Septiembre del 2024</v>
      </c>
      <c r="C9" s="73"/>
      <c r="D9" s="73"/>
      <c r="E9" s="73"/>
      <c r="F9" s="73"/>
      <c r="G9" s="73"/>
      <c r="H9" s="73"/>
      <c r="I9" s="73"/>
    </row>
    <row r="10" spans="1:12" x14ac:dyDescent="0.2">
      <c r="B10" s="74" t="s">
        <v>28</v>
      </c>
      <c r="C10" s="74"/>
      <c r="D10" s="74"/>
      <c r="E10" s="74"/>
      <c r="F10" s="74"/>
      <c r="G10" s="74"/>
      <c r="H10" s="74"/>
      <c r="I10" s="74"/>
    </row>
    <row r="11" spans="1:12" x14ac:dyDescent="0.2">
      <c r="B11" s="9"/>
      <c r="C11" s="9"/>
      <c r="D11" s="75" t="s">
        <v>29</v>
      </c>
      <c r="E11" s="76"/>
      <c r="F11" s="76"/>
      <c r="G11" s="76"/>
      <c r="H11" s="77"/>
      <c r="I11" s="9"/>
    </row>
    <row r="12" spans="1:12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2" x14ac:dyDescent="0.2">
      <c r="A13" s="42"/>
      <c r="B13" s="13" t="s">
        <v>38</v>
      </c>
      <c r="C13" s="3">
        <v>118809463</v>
      </c>
      <c r="D13" s="3">
        <f>+D14+D22+D32+D42+D52+D62+D66+D74+D78</f>
        <v>14487769.030000001</v>
      </c>
      <c r="E13" s="3">
        <f>+E14+E22+E32+E42+E52+E62+E66+E74+E78</f>
        <v>0</v>
      </c>
      <c r="F13" s="3">
        <f>+F14+F22+F32+F42+F52+F62+F66+F74+F78</f>
        <v>81665092.879999995</v>
      </c>
      <c r="G13" s="3">
        <f>+G14+G22+G32+G42+G52+G62+G66+G74+G78</f>
        <v>81665092.879999995</v>
      </c>
      <c r="H13" s="3">
        <f>+H14+H22+H32+H42+H52+H62+H66+H74+H78</f>
        <v>14487769.029999992</v>
      </c>
      <c r="I13" s="3">
        <f>+I14+I22+I32+I42+I52+I62+I66+I74+I78</f>
        <v>133297232.03</v>
      </c>
      <c r="K13" s="92"/>
      <c r="L13" s="92"/>
    </row>
    <row r="14" spans="1:12" x14ac:dyDescent="0.2">
      <c r="B14" s="17" t="s">
        <v>39</v>
      </c>
      <c r="C14" s="3">
        <v>72669559</v>
      </c>
      <c r="D14" s="3">
        <f>+SUM(D15:D21)</f>
        <v>0</v>
      </c>
      <c r="E14" s="3">
        <f>+SUM(E15:E21)</f>
        <v>0</v>
      </c>
      <c r="F14" s="3">
        <f>+SUM(F15:F21)</f>
        <v>7709637.2100000009</v>
      </c>
      <c r="G14" s="3">
        <f>+SUM(G15:G21)</f>
        <v>41825551.49000001</v>
      </c>
      <c r="H14" s="3">
        <f>+SUM(H15:H21)</f>
        <v>-34115914.280000009</v>
      </c>
      <c r="I14" s="3">
        <f>+SUM(I15:I21)</f>
        <v>38553644.719999991</v>
      </c>
      <c r="K14" s="92"/>
      <c r="L14" s="92"/>
    </row>
    <row r="15" spans="1:12" x14ac:dyDescent="0.2">
      <c r="B15" s="16" t="s">
        <v>40</v>
      </c>
      <c r="C15" s="4">
        <v>38753831</v>
      </c>
      <c r="D15" s="4">
        <v>0</v>
      </c>
      <c r="E15" s="4">
        <v>0</v>
      </c>
      <c r="F15" s="4">
        <v>2887468.5000000005</v>
      </c>
      <c r="G15" s="4">
        <v>16211054.710000005</v>
      </c>
      <c r="H15" s="4">
        <f>+D15-E15+F15-G15</f>
        <v>-13323586.210000005</v>
      </c>
      <c r="I15" s="4">
        <f>+C15+H15</f>
        <v>25430244.789999995</v>
      </c>
      <c r="K15" s="92"/>
      <c r="L15" s="92"/>
    </row>
    <row r="16" spans="1:12" x14ac:dyDescent="0.2">
      <c r="B16" s="16" t="s">
        <v>41</v>
      </c>
      <c r="C16" s="4">
        <v>600000</v>
      </c>
      <c r="D16" s="4">
        <v>0</v>
      </c>
      <c r="E16" s="4">
        <v>0</v>
      </c>
      <c r="F16" s="4">
        <v>0</v>
      </c>
      <c r="G16" s="4">
        <v>600000</v>
      </c>
      <c r="H16" s="4">
        <f t="shared" ref="H16:H79" si="0">+D16-E16+F16-G16</f>
        <v>-600000</v>
      </c>
      <c r="I16" s="4">
        <f t="shared" ref="I16:I21" si="1">+C16+H16</f>
        <v>0</v>
      </c>
      <c r="L16" s="92"/>
    </row>
    <row r="17" spans="2:12" x14ac:dyDescent="0.2">
      <c r="B17" s="16" t="s">
        <v>42</v>
      </c>
      <c r="C17" s="4">
        <v>5617849</v>
      </c>
      <c r="D17" s="4">
        <v>0</v>
      </c>
      <c r="E17" s="4">
        <v>0</v>
      </c>
      <c r="F17" s="4">
        <v>1267517.97</v>
      </c>
      <c r="G17" s="4">
        <v>6021466.5200000005</v>
      </c>
      <c r="H17" s="4">
        <f t="shared" si="0"/>
        <v>-4753948.5500000007</v>
      </c>
      <c r="I17" s="4">
        <f t="shared" si="1"/>
        <v>863900.44999999925</v>
      </c>
      <c r="K17" s="92"/>
      <c r="L17" s="92"/>
    </row>
    <row r="18" spans="2:12" x14ac:dyDescent="0.2">
      <c r="B18" s="16" t="s">
        <v>43</v>
      </c>
      <c r="C18" s="4">
        <v>1200000</v>
      </c>
      <c r="D18" s="4">
        <v>0</v>
      </c>
      <c r="E18" s="4">
        <v>0</v>
      </c>
      <c r="F18" s="4">
        <v>1442529.8399999999</v>
      </c>
      <c r="G18" s="4">
        <v>164816.43</v>
      </c>
      <c r="H18" s="4">
        <f t="shared" si="0"/>
        <v>1277713.4099999999</v>
      </c>
      <c r="I18" s="4">
        <f t="shared" si="1"/>
        <v>2477713.41</v>
      </c>
      <c r="K18" s="92"/>
      <c r="L18" s="92"/>
    </row>
    <row r="19" spans="2:12" x14ac:dyDescent="0.2">
      <c r="B19" s="16" t="s">
        <v>44</v>
      </c>
      <c r="C19" s="4">
        <v>26197879</v>
      </c>
      <c r="D19" s="4">
        <v>0</v>
      </c>
      <c r="E19" s="4">
        <v>0</v>
      </c>
      <c r="F19" s="4">
        <v>2112120.9</v>
      </c>
      <c r="G19" s="4">
        <v>18528213.830000002</v>
      </c>
      <c r="H19" s="4">
        <f t="shared" si="0"/>
        <v>-16416092.930000002</v>
      </c>
      <c r="I19" s="4">
        <f t="shared" si="1"/>
        <v>9781786.0699999984</v>
      </c>
      <c r="K19" s="92"/>
      <c r="L19" s="92"/>
    </row>
    <row r="20" spans="2:12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0</v>
      </c>
      <c r="I20" s="4">
        <f t="shared" si="1"/>
        <v>0</v>
      </c>
      <c r="L20" s="92"/>
    </row>
    <row r="21" spans="2:12" x14ac:dyDescent="0.2">
      <c r="B21" s="16" t="s">
        <v>46</v>
      </c>
      <c r="C21" s="4">
        <v>300000</v>
      </c>
      <c r="D21" s="4">
        <v>0</v>
      </c>
      <c r="E21" s="4">
        <v>0</v>
      </c>
      <c r="F21" s="4">
        <v>0</v>
      </c>
      <c r="G21" s="4">
        <v>300000</v>
      </c>
      <c r="H21" s="4">
        <f t="shared" si="0"/>
        <v>-300000</v>
      </c>
      <c r="I21" s="4">
        <f t="shared" si="1"/>
        <v>0</v>
      </c>
      <c r="L21" s="92"/>
    </row>
    <row r="22" spans="2:12" x14ac:dyDescent="0.2">
      <c r="B22" s="17" t="s">
        <v>47</v>
      </c>
      <c r="C22" s="3">
        <v>5112215</v>
      </c>
      <c r="D22" s="3">
        <f>+SUM(D23:D31)</f>
        <v>1935225.79</v>
      </c>
      <c r="E22" s="3">
        <f>+SUM(E23:E31)</f>
        <v>0</v>
      </c>
      <c r="F22" s="3">
        <f>+SUM(F23:F31)</f>
        <v>25477272.109999999</v>
      </c>
      <c r="G22" s="3">
        <f>+SUM(G23:G31)</f>
        <v>7737727.2499999991</v>
      </c>
      <c r="H22" s="3">
        <f>+SUM(H23:H31)</f>
        <v>19674770.649999999</v>
      </c>
      <c r="I22" s="3">
        <f>+SUM(I23:I31)</f>
        <v>24786985.650000002</v>
      </c>
      <c r="K22" s="92"/>
      <c r="L22" s="92"/>
    </row>
    <row r="23" spans="2:12" x14ac:dyDescent="0.2">
      <c r="B23" s="16" t="s">
        <v>48</v>
      </c>
      <c r="C23" s="4">
        <v>2176500</v>
      </c>
      <c r="D23" s="4">
        <v>127983.05</v>
      </c>
      <c r="E23" s="4">
        <v>0</v>
      </c>
      <c r="F23" s="4">
        <v>5804834.7199999988</v>
      </c>
      <c r="G23" s="4">
        <v>1690044.8299999998</v>
      </c>
      <c r="H23" s="4">
        <f t="shared" si="0"/>
        <v>4242772.9399999985</v>
      </c>
      <c r="I23" s="4">
        <f t="shared" ref="I23:I31" si="2">+C23+H23</f>
        <v>6419272.9399999985</v>
      </c>
      <c r="K23" s="92"/>
      <c r="L23" s="92"/>
    </row>
    <row r="24" spans="2:12" x14ac:dyDescent="0.2">
      <c r="B24" s="16" t="s">
        <v>49</v>
      </c>
      <c r="C24" s="4">
        <v>305100</v>
      </c>
      <c r="D24" s="4">
        <v>991344.11</v>
      </c>
      <c r="E24" s="4">
        <v>0</v>
      </c>
      <c r="F24" s="4">
        <v>3585395.7800000007</v>
      </c>
      <c r="G24" s="4">
        <v>806778.50999999989</v>
      </c>
      <c r="H24" s="4">
        <f t="shared" si="0"/>
        <v>3769961.3800000008</v>
      </c>
      <c r="I24" s="4">
        <f t="shared" si="2"/>
        <v>4075061.3800000008</v>
      </c>
      <c r="K24" s="92"/>
      <c r="L24" s="92"/>
    </row>
    <row r="25" spans="2:12" x14ac:dyDescent="0.2">
      <c r="B25" s="16" t="s">
        <v>50</v>
      </c>
      <c r="C25" s="4">
        <v>0</v>
      </c>
      <c r="D25" s="4">
        <v>0</v>
      </c>
      <c r="E25" s="4">
        <v>0</v>
      </c>
      <c r="F25" s="4">
        <v>140710</v>
      </c>
      <c r="G25" s="4">
        <v>20121</v>
      </c>
      <c r="H25" s="4">
        <f t="shared" si="0"/>
        <v>120589</v>
      </c>
      <c r="I25" s="4">
        <f t="shared" si="2"/>
        <v>120589</v>
      </c>
      <c r="K25" s="92"/>
      <c r="L25" s="92"/>
    </row>
    <row r="26" spans="2:12" x14ac:dyDescent="0.2">
      <c r="B26" s="16" t="s">
        <v>51</v>
      </c>
      <c r="C26" s="4">
        <v>266575</v>
      </c>
      <c r="D26" s="4">
        <v>490618.5</v>
      </c>
      <c r="E26" s="4">
        <v>0</v>
      </c>
      <c r="F26" s="4">
        <v>7480603.2599999998</v>
      </c>
      <c r="G26" s="4">
        <v>651508.46</v>
      </c>
      <c r="H26" s="4">
        <f t="shared" si="0"/>
        <v>7319713.2999999998</v>
      </c>
      <c r="I26" s="4">
        <f t="shared" si="2"/>
        <v>7586288.2999999998</v>
      </c>
      <c r="K26" s="92"/>
      <c r="L26" s="92"/>
    </row>
    <row r="27" spans="2:12" x14ac:dyDescent="0.2">
      <c r="B27" s="16" t="s">
        <v>52</v>
      </c>
      <c r="C27" s="4">
        <v>0</v>
      </c>
      <c r="D27" s="4">
        <v>0</v>
      </c>
      <c r="E27" s="4">
        <v>0</v>
      </c>
      <c r="F27" s="4">
        <v>472117.67</v>
      </c>
      <c r="G27" s="4">
        <v>231290</v>
      </c>
      <c r="H27" s="4">
        <f t="shared" si="0"/>
        <v>240827.66999999998</v>
      </c>
      <c r="I27" s="4">
        <f t="shared" si="2"/>
        <v>240827.66999999998</v>
      </c>
      <c r="K27" s="92"/>
      <c r="L27" s="92"/>
    </row>
    <row r="28" spans="2:12" x14ac:dyDescent="0.2">
      <c r="B28" s="16" t="s">
        <v>53</v>
      </c>
      <c r="C28" s="4">
        <v>1576440</v>
      </c>
      <c r="D28" s="4">
        <v>325280.13000000006</v>
      </c>
      <c r="E28" s="4">
        <v>0</v>
      </c>
      <c r="F28" s="4">
        <v>6064694.0099999988</v>
      </c>
      <c r="G28" s="4">
        <v>3700879.5299999993</v>
      </c>
      <c r="H28" s="4">
        <f t="shared" si="0"/>
        <v>2689094.6099999994</v>
      </c>
      <c r="I28" s="4">
        <f t="shared" si="2"/>
        <v>4265534.6099999994</v>
      </c>
      <c r="K28" s="92"/>
      <c r="L28" s="92"/>
    </row>
    <row r="29" spans="2:12" x14ac:dyDescent="0.2">
      <c r="B29" s="16" t="s">
        <v>54</v>
      </c>
      <c r="C29" s="4">
        <v>80000</v>
      </c>
      <c r="D29" s="4">
        <v>0</v>
      </c>
      <c r="E29" s="4">
        <v>0</v>
      </c>
      <c r="F29" s="4">
        <v>43807.41</v>
      </c>
      <c r="G29" s="4">
        <v>80000</v>
      </c>
      <c r="H29" s="4">
        <f t="shared" si="0"/>
        <v>-36192.589999999997</v>
      </c>
      <c r="I29" s="4">
        <f t="shared" si="2"/>
        <v>43807.41</v>
      </c>
      <c r="K29" s="92"/>
      <c r="L29" s="92"/>
    </row>
    <row r="30" spans="2:12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0"/>
        <v>0</v>
      </c>
      <c r="I30" s="4">
        <f t="shared" si="2"/>
        <v>0</v>
      </c>
      <c r="L30" s="92"/>
    </row>
    <row r="31" spans="2:12" x14ac:dyDescent="0.2">
      <c r="B31" s="16" t="s">
        <v>56</v>
      </c>
      <c r="C31" s="4">
        <v>707600</v>
      </c>
      <c r="D31" s="4">
        <v>0</v>
      </c>
      <c r="E31" s="4">
        <v>0</v>
      </c>
      <c r="F31" s="4">
        <v>1885109.26</v>
      </c>
      <c r="G31" s="4">
        <v>557104.92000000004</v>
      </c>
      <c r="H31" s="4">
        <f t="shared" si="0"/>
        <v>1328004.3399999999</v>
      </c>
      <c r="I31" s="4">
        <f t="shared" si="2"/>
        <v>2035604.3399999999</v>
      </c>
      <c r="K31" s="92"/>
      <c r="L31" s="92"/>
    </row>
    <row r="32" spans="2:12" x14ac:dyDescent="0.2">
      <c r="B32" s="17" t="s">
        <v>57</v>
      </c>
      <c r="C32" s="3">
        <v>8265128</v>
      </c>
      <c r="D32" s="3">
        <f>+SUM(D33:D41)</f>
        <v>919601.66</v>
      </c>
      <c r="E32" s="3">
        <f>+SUM(E33:E41)</f>
        <v>0</v>
      </c>
      <c r="F32" s="3">
        <f>+SUM(F33:F41)</f>
        <v>14524084.799999999</v>
      </c>
      <c r="G32" s="3">
        <f>+SUM(G33:G41)</f>
        <v>4764681.7299999995</v>
      </c>
      <c r="H32" s="3">
        <f>+SUM(H33:H41)</f>
        <v>10679004.73</v>
      </c>
      <c r="I32" s="3">
        <f>+SUM(I33:I41)</f>
        <v>18944132.73</v>
      </c>
      <c r="K32" s="92"/>
      <c r="L32" s="92"/>
    </row>
    <row r="33" spans="2:12" x14ac:dyDescent="0.2">
      <c r="B33" s="16" t="s">
        <v>58</v>
      </c>
      <c r="C33" s="4">
        <v>896100</v>
      </c>
      <c r="D33" s="4">
        <v>76801.66</v>
      </c>
      <c r="E33" s="4">
        <v>0</v>
      </c>
      <c r="F33" s="4">
        <v>3380177.73</v>
      </c>
      <c r="G33" s="4">
        <v>750322.41</v>
      </c>
      <c r="H33" s="4">
        <f t="shared" si="0"/>
        <v>2706656.98</v>
      </c>
      <c r="I33" s="4">
        <f t="shared" ref="I33:I41" si="3">+C33+H33</f>
        <v>3602756.98</v>
      </c>
      <c r="K33" s="92"/>
      <c r="L33" s="92"/>
    </row>
    <row r="34" spans="2:12" x14ac:dyDescent="0.2">
      <c r="B34" s="16" t="s">
        <v>59</v>
      </c>
      <c r="C34" s="4">
        <v>500000</v>
      </c>
      <c r="D34" s="4">
        <v>0</v>
      </c>
      <c r="E34" s="4">
        <v>0</v>
      </c>
      <c r="F34" s="4">
        <v>2276867.8600000003</v>
      </c>
      <c r="G34" s="4">
        <v>820026</v>
      </c>
      <c r="H34" s="4">
        <f t="shared" si="0"/>
        <v>1456841.8600000003</v>
      </c>
      <c r="I34" s="4">
        <f t="shared" si="3"/>
        <v>1956841.8600000003</v>
      </c>
      <c r="K34" s="92"/>
      <c r="L34" s="92"/>
    </row>
    <row r="35" spans="2:12" x14ac:dyDescent="0.2">
      <c r="B35" s="16" t="s">
        <v>60</v>
      </c>
      <c r="C35" s="4">
        <v>712500</v>
      </c>
      <c r="D35" s="4">
        <v>0</v>
      </c>
      <c r="E35" s="4">
        <v>0</v>
      </c>
      <c r="F35" s="4">
        <v>1790143.07</v>
      </c>
      <c r="G35" s="4">
        <v>202203.24</v>
      </c>
      <c r="H35" s="4">
        <f t="shared" si="0"/>
        <v>1587939.83</v>
      </c>
      <c r="I35" s="4">
        <f t="shared" si="3"/>
        <v>2300439.83</v>
      </c>
      <c r="K35" s="92"/>
      <c r="L35" s="92"/>
    </row>
    <row r="36" spans="2:12" x14ac:dyDescent="0.2">
      <c r="B36" s="16" t="s">
        <v>61</v>
      </c>
      <c r="C36" s="4">
        <v>130000</v>
      </c>
      <c r="D36" s="4">
        <v>0</v>
      </c>
      <c r="E36" s="4">
        <v>0</v>
      </c>
      <c r="F36" s="4">
        <v>69698.84</v>
      </c>
      <c r="G36" s="4">
        <v>100000</v>
      </c>
      <c r="H36" s="4">
        <f t="shared" si="0"/>
        <v>-30301.160000000003</v>
      </c>
      <c r="I36" s="4">
        <f t="shared" si="3"/>
        <v>99698.84</v>
      </c>
      <c r="K36" s="92"/>
      <c r="L36" s="92"/>
    </row>
    <row r="37" spans="2:12" x14ac:dyDescent="0.2">
      <c r="B37" s="16" t="s">
        <v>62</v>
      </c>
      <c r="C37" s="4">
        <v>950500</v>
      </c>
      <c r="D37" s="4">
        <v>842800</v>
      </c>
      <c r="E37" s="4">
        <v>0</v>
      </c>
      <c r="F37" s="4">
        <v>1744657.9100000001</v>
      </c>
      <c r="G37" s="4">
        <v>495263.62</v>
      </c>
      <c r="H37" s="4">
        <f t="shared" si="0"/>
        <v>2092194.29</v>
      </c>
      <c r="I37" s="4">
        <f t="shared" si="3"/>
        <v>3042694.29</v>
      </c>
      <c r="K37" s="92"/>
      <c r="L37" s="92"/>
    </row>
    <row r="38" spans="2:12" x14ac:dyDescent="0.2">
      <c r="B38" s="16" t="s">
        <v>63</v>
      </c>
      <c r="C38" s="4">
        <v>1700000</v>
      </c>
      <c r="D38" s="4">
        <v>0</v>
      </c>
      <c r="E38" s="4">
        <v>0</v>
      </c>
      <c r="F38" s="4">
        <v>647675.72</v>
      </c>
      <c r="G38" s="4">
        <v>373911.85</v>
      </c>
      <c r="H38" s="4">
        <f t="shared" si="0"/>
        <v>273763.87</v>
      </c>
      <c r="I38" s="4">
        <f t="shared" si="3"/>
        <v>1973763.87</v>
      </c>
      <c r="K38" s="92"/>
      <c r="L38" s="92"/>
    </row>
    <row r="39" spans="2:12" x14ac:dyDescent="0.2">
      <c r="B39" s="16" t="s">
        <v>64</v>
      </c>
      <c r="C39" s="4">
        <v>247000</v>
      </c>
      <c r="D39" s="4">
        <v>0</v>
      </c>
      <c r="E39" s="4">
        <v>0</v>
      </c>
      <c r="F39" s="4">
        <v>536728.46</v>
      </c>
      <c r="G39" s="4">
        <v>198346.03000000003</v>
      </c>
      <c r="H39" s="4">
        <f t="shared" si="0"/>
        <v>338382.42999999993</v>
      </c>
      <c r="I39" s="4">
        <f t="shared" si="3"/>
        <v>585382.42999999993</v>
      </c>
      <c r="K39" s="92"/>
      <c r="L39" s="92"/>
    </row>
    <row r="40" spans="2:12" x14ac:dyDescent="0.2">
      <c r="B40" s="16" t="s">
        <v>65</v>
      </c>
      <c r="C40" s="4">
        <v>2272093</v>
      </c>
      <c r="D40" s="4">
        <v>0</v>
      </c>
      <c r="E40" s="4">
        <v>0</v>
      </c>
      <c r="F40" s="4">
        <v>3850113.0999999992</v>
      </c>
      <c r="G40" s="4">
        <v>1666591.6099999999</v>
      </c>
      <c r="H40" s="4">
        <f t="shared" si="0"/>
        <v>2183521.4899999993</v>
      </c>
      <c r="I40" s="4">
        <f t="shared" si="3"/>
        <v>4455614.4899999993</v>
      </c>
      <c r="K40" s="92"/>
      <c r="L40" s="92"/>
    </row>
    <row r="41" spans="2:12" x14ac:dyDescent="0.2">
      <c r="B41" s="16" t="s">
        <v>66</v>
      </c>
      <c r="C41" s="4">
        <v>856935</v>
      </c>
      <c r="D41" s="4">
        <v>0</v>
      </c>
      <c r="E41" s="4">
        <v>0</v>
      </c>
      <c r="F41" s="4">
        <v>228022.11000000002</v>
      </c>
      <c r="G41" s="4">
        <v>158016.97</v>
      </c>
      <c r="H41" s="4">
        <f t="shared" si="0"/>
        <v>70005.140000000014</v>
      </c>
      <c r="I41" s="4">
        <f t="shared" si="3"/>
        <v>926940.14</v>
      </c>
      <c r="K41" s="92"/>
      <c r="L41" s="92"/>
    </row>
    <row r="42" spans="2:12" x14ac:dyDescent="0.2">
      <c r="B42" s="17" t="s">
        <v>67</v>
      </c>
      <c r="C42" s="3">
        <v>26404561</v>
      </c>
      <c r="D42" s="3">
        <f>+SUM(D43:D51)</f>
        <v>10923941.58</v>
      </c>
      <c r="E42" s="3">
        <f>+SUM(E43:E51)</f>
        <v>0</v>
      </c>
      <c r="F42" s="3">
        <f>+SUM(F43:F51)</f>
        <v>19708830.850000001</v>
      </c>
      <c r="G42" s="3">
        <f>+SUM(G43:G51)</f>
        <v>19551132.409999996</v>
      </c>
      <c r="H42" s="3">
        <f>+SUM(H43:H51)</f>
        <v>11081640.020000001</v>
      </c>
      <c r="I42" s="3">
        <f>+SUM(I43:I51)</f>
        <v>37486201.020000003</v>
      </c>
      <c r="K42" s="92"/>
      <c r="L42" s="92"/>
    </row>
    <row r="43" spans="2:12" x14ac:dyDescent="0.2">
      <c r="B43" s="16" t="s">
        <v>68</v>
      </c>
      <c r="C43" s="4">
        <v>11902500</v>
      </c>
      <c r="D43" s="4">
        <v>0</v>
      </c>
      <c r="E43" s="4">
        <v>0</v>
      </c>
      <c r="F43" s="4">
        <v>0</v>
      </c>
      <c r="G43" s="4">
        <v>4566050.75</v>
      </c>
      <c r="H43" s="4">
        <f t="shared" si="0"/>
        <v>-4566050.75</v>
      </c>
      <c r="I43" s="4">
        <f t="shared" ref="I43:I51" si="4">+C43+H43</f>
        <v>7336449.25</v>
      </c>
      <c r="K43" s="92"/>
      <c r="L43" s="92"/>
    </row>
    <row r="44" spans="2:12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0"/>
        <v>0</v>
      </c>
      <c r="I44" s="4">
        <f t="shared" si="4"/>
        <v>0</v>
      </c>
      <c r="L44" s="92"/>
    </row>
    <row r="45" spans="2:12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0"/>
        <v>0</v>
      </c>
      <c r="I45" s="4">
        <f t="shared" si="4"/>
        <v>0</v>
      </c>
      <c r="L45" s="92"/>
    </row>
    <row r="46" spans="2:12" x14ac:dyDescent="0.2">
      <c r="B46" s="16" t="s">
        <v>71</v>
      </c>
      <c r="C46" s="4">
        <v>14502061</v>
      </c>
      <c r="D46" s="4">
        <v>10923941.58</v>
      </c>
      <c r="E46" s="4">
        <v>0</v>
      </c>
      <c r="F46" s="4">
        <v>19708830.850000001</v>
      </c>
      <c r="G46" s="4">
        <v>14985081.659999998</v>
      </c>
      <c r="H46" s="4">
        <f t="shared" si="0"/>
        <v>15647690.770000001</v>
      </c>
      <c r="I46" s="4">
        <f t="shared" si="4"/>
        <v>30149751.770000003</v>
      </c>
      <c r="K46" s="92"/>
      <c r="L46" s="92"/>
    </row>
    <row r="47" spans="2:12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0"/>
        <v>0</v>
      </c>
      <c r="I47" s="4">
        <f t="shared" si="4"/>
        <v>0</v>
      </c>
      <c r="L47" s="92"/>
    </row>
    <row r="48" spans="2:12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0"/>
        <v>0</v>
      </c>
      <c r="I48" s="4">
        <f t="shared" si="4"/>
        <v>0</v>
      </c>
      <c r="L48" s="92"/>
    </row>
    <row r="49" spans="2:12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0"/>
        <v>0</v>
      </c>
      <c r="I49" s="4">
        <f t="shared" si="4"/>
        <v>0</v>
      </c>
      <c r="L49" s="92"/>
    </row>
    <row r="50" spans="2:12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0"/>
        <v>0</v>
      </c>
      <c r="I50" s="4">
        <f t="shared" si="4"/>
        <v>0</v>
      </c>
      <c r="L50" s="92"/>
    </row>
    <row r="51" spans="2:12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0"/>
        <v>0</v>
      </c>
      <c r="I51" s="4">
        <f t="shared" si="4"/>
        <v>0</v>
      </c>
      <c r="L51" s="92"/>
    </row>
    <row r="52" spans="2:12" x14ac:dyDescent="0.2">
      <c r="B52" s="17" t="s">
        <v>77</v>
      </c>
      <c r="C52" s="3">
        <v>328000</v>
      </c>
      <c r="D52" s="3">
        <f>+SUM(D53:D61)</f>
        <v>709000</v>
      </c>
      <c r="E52" s="3">
        <f>+SUM(E53:E61)</f>
        <v>0</v>
      </c>
      <c r="F52" s="3">
        <f>+SUM(F53:F61)</f>
        <v>1474400</v>
      </c>
      <c r="G52" s="3">
        <f>+SUM(G53:G61)</f>
        <v>1756000.0000000002</v>
      </c>
      <c r="H52" s="3">
        <f>+SUM(H53:H61)</f>
        <v>427399.99999999977</v>
      </c>
      <c r="I52" s="3">
        <f>+SUM(I53:I61)</f>
        <v>755399.99999999977</v>
      </c>
      <c r="K52" s="92"/>
      <c r="L52" s="92"/>
    </row>
    <row r="53" spans="2:12" x14ac:dyDescent="0.2">
      <c r="B53" s="16" t="s">
        <v>78</v>
      </c>
      <c r="C53" s="4">
        <v>325000</v>
      </c>
      <c r="D53" s="4">
        <v>0</v>
      </c>
      <c r="E53" s="4">
        <v>0</v>
      </c>
      <c r="F53" s="4">
        <v>0</v>
      </c>
      <c r="G53" s="4">
        <v>325000</v>
      </c>
      <c r="H53" s="4">
        <f t="shared" si="0"/>
        <v>-325000</v>
      </c>
      <c r="I53" s="4">
        <f t="shared" ref="I53:I61" si="5">+C53+H53</f>
        <v>0</v>
      </c>
      <c r="L53" s="92"/>
    </row>
    <row r="54" spans="2:12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0"/>
        <v>0</v>
      </c>
      <c r="I54" s="4">
        <f t="shared" si="5"/>
        <v>0</v>
      </c>
      <c r="L54" s="92"/>
    </row>
    <row r="55" spans="2:12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0"/>
        <v>0</v>
      </c>
      <c r="I55" s="4">
        <f t="shared" si="5"/>
        <v>0</v>
      </c>
      <c r="L55" s="92"/>
    </row>
    <row r="56" spans="2:12" x14ac:dyDescent="0.2">
      <c r="B56" s="16" t="s">
        <v>81</v>
      </c>
      <c r="C56" s="4">
        <v>0</v>
      </c>
      <c r="D56" s="4">
        <v>709000</v>
      </c>
      <c r="E56" s="4">
        <v>0</v>
      </c>
      <c r="F56" s="4">
        <v>1418000</v>
      </c>
      <c r="G56" s="4">
        <v>1418000.0000000002</v>
      </c>
      <c r="H56" s="4">
        <f t="shared" si="0"/>
        <v>708999.99999999977</v>
      </c>
      <c r="I56" s="4">
        <f t="shared" si="5"/>
        <v>708999.99999999977</v>
      </c>
      <c r="K56" s="92"/>
      <c r="L56" s="92"/>
    </row>
    <row r="57" spans="2:12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0"/>
        <v>0</v>
      </c>
      <c r="I57" s="4">
        <f t="shared" si="5"/>
        <v>0</v>
      </c>
      <c r="L57" s="92"/>
    </row>
    <row r="58" spans="2:12" x14ac:dyDescent="0.2">
      <c r="B58" s="16" t="s">
        <v>83</v>
      </c>
      <c r="C58" s="4">
        <v>3000</v>
      </c>
      <c r="D58" s="4">
        <v>0</v>
      </c>
      <c r="E58" s="4">
        <v>0</v>
      </c>
      <c r="F58" s="4">
        <v>56400</v>
      </c>
      <c r="G58" s="4">
        <v>13000</v>
      </c>
      <c r="H58" s="4">
        <f t="shared" si="0"/>
        <v>43400</v>
      </c>
      <c r="I58" s="4">
        <f t="shared" si="5"/>
        <v>46400</v>
      </c>
      <c r="K58" s="92"/>
      <c r="L58" s="92"/>
    </row>
    <row r="59" spans="2:12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0"/>
        <v>0</v>
      </c>
      <c r="I59" s="4">
        <f t="shared" si="5"/>
        <v>0</v>
      </c>
      <c r="L59" s="92"/>
    </row>
    <row r="60" spans="2:12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0"/>
        <v>0</v>
      </c>
      <c r="I60" s="4">
        <f t="shared" si="5"/>
        <v>0</v>
      </c>
      <c r="L60" s="92"/>
    </row>
    <row r="61" spans="2:12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0"/>
        <v>0</v>
      </c>
      <c r="I61" s="4">
        <f t="shared" si="5"/>
        <v>0</v>
      </c>
      <c r="L61" s="92"/>
    </row>
    <row r="62" spans="2:12" x14ac:dyDescent="0.2">
      <c r="B62" s="17" t="s">
        <v>87</v>
      </c>
      <c r="C62" s="3">
        <v>200000</v>
      </c>
      <c r="D62" s="3">
        <f>+SUM(D63:D65)</f>
        <v>0</v>
      </c>
      <c r="E62" s="3">
        <f t="shared" ref="E62:I62" si="6">+SUM(E63:E65)</f>
        <v>0</v>
      </c>
      <c r="F62" s="3">
        <f t="shared" si="6"/>
        <v>6620867.9199999999</v>
      </c>
      <c r="G62" s="3">
        <f t="shared" si="6"/>
        <v>200000</v>
      </c>
      <c r="H62" s="3">
        <f t="shared" si="6"/>
        <v>6420867.9199999999</v>
      </c>
      <c r="I62" s="3">
        <f t="shared" si="6"/>
        <v>6620867.9199999999</v>
      </c>
      <c r="K62" s="92"/>
      <c r="L62" s="92"/>
    </row>
    <row r="63" spans="2:12" x14ac:dyDescent="0.2">
      <c r="B63" s="16" t="s">
        <v>88</v>
      </c>
      <c r="C63" s="4">
        <v>200000</v>
      </c>
      <c r="D63" s="4">
        <v>0</v>
      </c>
      <c r="E63" s="4">
        <v>0</v>
      </c>
      <c r="F63" s="4">
        <v>6620867.9199999999</v>
      </c>
      <c r="G63" s="4">
        <v>200000</v>
      </c>
      <c r="H63" s="4">
        <f t="shared" si="0"/>
        <v>6420867.9199999999</v>
      </c>
      <c r="I63" s="4">
        <f t="shared" ref="I63:I65" si="7">+C63+H63</f>
        <v>6620867.9199999999</v>
      </c>
      <c r="K63" s="92"/>
      <c r="L63" s="92"/>
    </row>
    <row r="64" spans="2:12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0"/>
        <v>0</v>
      </c>
      <c r="I64" s="4">
        <f t="shared" si="7"/>
        <v>0</v>
      </c>
      <c r="L64" s="92"/>
    </row>
    <row r="65" spans="2:12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0"/>
        <v>0</v>
      </c>
      <c r="I65" s="4">
        <f t="shared" si="7"/>
        <v>0</v>
      </c>
      <c r="L65" s="92"/>
    </row>
    <row r="66" spans="2:12" x14ac:dyDescent="0.2">
      <c r="B66" s="17" t="s">
        <v>91</v>
      </c>
      <c r="C66" s="3">
        <v>0</v>
      </c>
      <c r="D66" s="3">
        <f>+SUM(D67:D73)</f>
        <v>0</v>
      </c>
      <c r="E66" s="3">
        <f t="shared" ref="E66:I66" si="8">+SUM(E67:E73)</f>
        <v>0</v>
      </c>
      <c r="F66" s="3">
        <f t="shared" si="8"/>
        <v>0</v>
      </c>
      <c r="G66" s="3">
        <f t="shared" si="8"/>
        <v>0</v>
      </c>
      <c r="H66" s="3">
        <f t="shared" si="8"/>
        <v>0</v>
      </c>
      <c r="I66" s="3">
        <f t="shared" si="8"/>
        <v>0</v>
      </c>
      <c r="L66" s="92"/>
    </row>
    <row r="67" spans="2:12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0"/>
        <v>0</v>
      </c>
      <c r="I67" s="4">
        <f t="shared" ref="I67:I73" si="9">+C67+H67</f>
        <v>0</v>
      </c>
      <c r="L67" s="92"/>
    </row>
    <row r="68" spans="2:12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0"/>
        <v>0</v>
      </c>
      <c r="I68" s="4">
        <f t="shared" si="9"/>
        <v>0</v>
      </c>
      <c r="L68" s="92"/>
    </row>
    <row r="69" spans="2:12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0"/>
        <v>0</v>
      </c>
      <c r="I69" s="4">
        <f t="shared" si="9"/>
        <v>0</v>
      </c>
      <c r="L69" s="92"/>
    </row>
    <row r="70" spans="2:12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0"/>
        <v>0</v>
      </c>
      <c r="I70" s="4">
        <f t="shared" si="9"/>
        <v>0</v>
      </c>
      <c r="L70" s="92"/>
    </row>
    <row r="71" spans="2:12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0"/>
        <v>0</v>
      </c>
      <c r="I71" s="4">
        <f t="shared" si="9"/>
        <v>0</v>
      </c>
      <c r="L71" s="92"/>
    </row>
    <row r="72" spans="2:12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0"/>
        <v>0</v>
      </c>
      <c r="I72" s="4">
        <f t="shared" si="9"/>
        <v>0</v>
      </c>
      <c r="L72" s="92"/>
    </row>
    <row r="73" spans="2:12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0"/>
        <v>0</v>
      </c>
      <c r="I73" s="4">
        <f t="shared" si="9"/>
        <v>0</v>
      </c>
      <c r="L73" s="92"/>
    </row>
    <row r="74" spans="2:12" x14ac:dyDescent="0.2">
      <c r="B74" s="17" t="s">
        <v>99</v>
      </c>
      <c r="C74" s="3">
        <v>50000</v>
      </c>
      <c r="D74" s="3">
        <f>+SUM(D75:D77)</f>
        <v>0</v>
      </c>
      <c r="E74" s="3">
        <f t="shared" ref="E74:I74" si="10">+SUM(E75:E77)</f>
        <v>0</v>
      </c>
      <c r="F74" s="3">
        <f t="shared" si="10"/>
        <v>369999.99</v>
      </c>
      <c r="G74" s="3">
        <f t="shared" si="10"/>
        <v>50000</v>
      </c>
      <c r="H74" s="3">
        <f t="shared" si="10"/>
        <v>319999.99</v>
      </c>
      <c r="I74" s="3">
        <f t="shared" si="10"/>
        <v>369999.99</v>
      </c>
      <c r="K74" s="92"/>
      <c r="L74" s="92"/>
    </row>
    <row r="75" spans="2:12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0"/>
        <v>0</v>
      </c>
      <c r="I75" s="4">
        <v>0</v>
      </c>
      <c r="L75" s="92"/>
    </row>
    <row r="76" spans="2:12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0"/>
        <v>0</v>
      </c>
      <c r="I76" s="4">
        <v>0</v>
      </c>
      <c r="L76" s="92"/>
    </row>
    <row r="77" spans="2:12" x14ac:dyDescent="0.2">
      <c r="B77" s="16" t="s">
        <v>102</v>
      </c>
      <c r="C77" s="4">
        <v>50000</v>
      </c>
      <c r="D77" s="4">
        <v>0</v>
      </c>
      <c r="E77" s="4">
        <v>0</v>
      </c>
      <c r="F77" s="4">
        <v>369999.99</v>
      </c>
      <c r="G77" s="4">
        <v>50000</v>
      </c>
      <c r="H77" s="4">
        <f t="shared" si="0"/>
        <v>319999.99</v>
      </c>
      <c r="I77" s="4">
        <f>+C77+H77</f>
        <v>369999.99</v>
      </c>
      <c r="K77" s="92"/>
      <c r="L77" s="92"/>
    </row>
    <row r="78" spans="2:12" x14ac:dyDescent="0.2">
      <c r="B78" s="17" t="s">
        <v>103</v>
      </c>
      <c r="C78" s="3">
        <v>5780000</v>
      </c>
      <c r="D78" s="3">
        <f>+SUM(D79:D85)</f>
        <v>0</v>
      </c>
      <c r="E78" s="3">
        <f t="shared" ref="E78:I78" si="11">+SUM(E79:E85)</f>
        <v>0</v>
      </c>
      <c r="F78" s="3">
        <f t="shared" si="11"/>
        <v>5780000</v>
      </c>
      <c r="G78" s="3">
        <f t="shared" si="11"/>
        <v>5780000</v>
      </c>
      <c r="H78" s="3">
        <f t="shared" si="11"/>
        <v>0</v>
      </c>
      <c r="I78" s="3">
        <f t="shared" si="11"/>
        <v>5780000</v>
      </c>
      <c r="K78" s="92"/>
      <c r="L78" s="92"/>
    </row>
    <row r="79" spans="2:12" x14ac:dyDescent="0.2">
      <c r="B79" s="16" t="s">
        <v>104</v>
      </c>
      <c r="C79" s="4">
        <v>5500000</v>
      </c>
      <c r="D79" s="4">
        <v>0</v>
      </c>
      <c r="E79" s="4">
        <v>0</v>
      </c>
      <c r="F79" s="4">
        <v>5500000</v>
      </c>
      <c r="G79" s="4">
        <v>5500000</v>
      </c>
      <c r="H79" s="4">
        <f t="shared" si="0"/>
        <v>0</v>
      </c>
      <c r="I79" s="4">
        <f t="shared" ref="I79:I85" si="12">+C79+H79</f>
        <v>5500000</v>
      </c>
      <c r="K79" s="92"/>
      <c r="L79" s="92"/>
    </row>
    <row r="80" spans="2:12" x14ac:dyDescent="0.2">
      <c r="B80" s="16" t="s">
        <v>105</v>
      </c>
      <c r="C80" s="4">
        <v>280000</v>
      </c>
      <c r="D80" s="4">
        <v>0</v>
      </c>
      <c r="E80" s="4">
        <v>0</v>
      </c>
      <c r="F80" s="4">
        <v>280000</v>
      </c>
      <c r="G80" s="4">
        <v>280000</v>
      </c>
      <c r="H80" s="4">
        <f t="shared" ref="H80:H85" si="13">+D80-E80+F80-G80</f>
        <v>0</v>
      </c>
      <c r="I80" s="4">
        <f t="shared" si="12"/>
        <v>280000</v>
      </c>
      <c r="K80" s="92"/>
      <c r="L80" s="92"/>
    </row>
    <row r="81" spans="2:12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3"/>
        <v>0</v>
      </c>
      <c r="I81" s="4">
        <f t="shared" si="12"/>
        <v>0</v>
      </c>
      <c r="L81" s="92"/>
    </row>
    <row r="82" spans="2:12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3"/>
        <v>0</v>
      </c>
      <c r="I82" s="4">
        <f t="shared" si="12"/>
        <v>0</v>
      </c>
      <c r="L82" s="92"/>
    </row>
    <row r="83" spans="2:12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3"/>
        <v>0</v>
      </c>
      <c r="I83" s="4">
        <f t="shared" si="12"/>
        <v>0</v>
      </c>
      <c r="L83" s="92"/>
    </row>
    <row r="84" spans="2:12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3"/>
        <v>0</v>
      </c>
      <c r="I84" s="4">
        <f t="shared" si="12"/>
        <v>0</v>
      </c>
      <c r="L84" s="92"/>
    </row>
    <row r="85" spans="2:12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3"/>
        <v>0</v>
      </c>
      <c r="I85" s="4">
        <f t="shared" si="12"/>
        <v>0</v>
      </c>
      <c r="L85" s="92"/>
    </row>
    <row r="86" spans="2:12" x14ac:dyDescent="0.2">
      <c r="B86" s="10"/>
      <c r="C86" s="4"/>
      <c r="D86" s="4"/>
      <c r="E86" s="4"/>
      <c r="F86" s="4"/>
      <c r="G86" s="4"/>
      <c r="H86" s="4"/>
      <c r="I86" s="4"/>
    </row>
    <row r="87" spans="2:12" x14ac:dyDescent="0.2">
      <c r="B87" s="14" t="s">
        <v>111</v>
      </c>
      <c r="C87" s="3">
        <v>106752861</v>
      </c>
      <c r="D87" s="3">
        <f>+D88+D96+D106+D116+D126+D136+D140+D148+D152</f>
        <v>109438878.32000001</v>
      </c>
      <c r="E87" s="3">
        <f>+E88+E96+E106+E116+E126+E136+E140+E148+E152</f>
        <v>4428813.79</v>
      </c>
      <c r="F87" s="3">
        <f>+F88+F96+F106+F116+F126+F136+F140+F148+F152</f>
        <v>101780124.89000002</v>
      </c>
      <c r="G87" s="3">
        <f>+G88+G96+G106+G116+G126+G136+G140+G148+G152</f>
        <v>101780124.89000002</v>
      </c>
      <c r="H87" s="3">
        <f>+H88+H96+H106+H116+H126+H136+H140+H148+H152</f>
        <v>105010064.53000002</v>
      </c>
      <c r="I87" s="3">
        <f>+I88+I96+I106+I116+I126+I136+I140+I148+I152</f>
        <v>211762925.53000003</v>
      </c>
      <c r="K87" s="92"/>
      <c r="L87" s="92"/>
    </row>
    <row r="88" spans="2:12" x14ac:dyDescent="0.2">
      <c r="B88" s="17" t="s">
        <v>39</v>
      </c>
      <c r="C88" s="3">
        <v>43412892</v>
      </c>
      <c r="D88" s="3">
        <f>+SUM(D89:D95)</f>
        <v>3339816.84</v>
      </c>
      <c r="E88" s="3">
        <f>+SUM(E89:E95)</f>
        <v>0</v>
      </c>
      <c r="F88" s="3">
        <f>+SUM(F89:F95)</f>
        <v>8144827.0399999991</v>
      </c>
      <c r="G88" s="3">
        <f>+SUM(G89:G95)</f>
        <v>18516721.220000003</v>
      </c>
      <c r="H88" s="3">
        <f>+SUM(H89:H95)</f>
        <v>-7032077.3400000054</v>
      </c>
      <c r="I88" s="3">
        <f>+SUM(I89:I95)</f>
        <v>36380814.659999996</v>
      </c>
      <c r="K88" s="92"/>
      <c r="L88" s="92"/>
    </row>
    <row r="89" spans="2:12" x14ac:dyDescent="0.2">
      <c r="B89" s="16" t="s">
        <v>40</v>
      </c>
      <c r="C89" s="4">
        <v>33185003</v>
      </c>
      <c r="D89" s="4">
        <v>0</v>
      </c>
      <c r="E89" s="4">
        <v>0</v>
      </c>
      <c r="F89" s="4">
        <v>5928813.75</v>
      </c>
      <c r="G89" s="4">
        <v>11020557.040000003</v>
      </c>
      <c r="H89" s="4">
        <f>+D89-E89+F89-G89</f>
        <v>-5091743.2900000028</v>
      </c>
      <c r="I89" s="4">
        <f>+C89+H89</f>
        <v>28093259.709999997</v>
      </c>
      <c r="K89" s="92"/>
      <c r="L89" s="92"/>
    </row>
    <row r="90" spans="2:12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14">+D90-E90+F90-G90</f>
        <v>0</v>
      </c>
      <c r="I90" s="4">
        <f t="shared" ref="I90:I95" si="15">+C90+H90</f>
        <v>0</v>
      </c>
      <c r="L90" s="92"/>
    </row>
    <row r="91" spans="2:12" x14ac:dyDescent="0.2">
      <c r="B91" s="16" t="s">
        <v>42</v>
      </c>
      <c r="C91" s="4">
        <v>5006962</v>
      </c>
      <c r="D91" s="4">
        <v>150000</v>
      </c>
      <c r="E91" s="4">
        <v>0</v>
      </c>
      <c r="F91" s="4">
        <v>671396.35</v>
      </c>
      <c r="G91" s="4">
        <v>5436215.6100000003</v>
      </c>
      <c r="H91" s="4">
        <f t="shared" si="14"/>
        <v>-4614819.2600000007</v>
      </c>
      <c r="I91" s="4">
        <f t="shared" si="15"/>
        <v>392142.73999999929</v>
      </c>
      <c r="K91" s="92"/>
      <c r="L91" s="92"/>
    </row>
    <row r="92" spans="2:12" x14ac:dyDescent="0.2">
      <c r="B92" s="16" t="s">
        <v>43</v>
      </c>
      <c r="C92" s="4">
        <v>500000</v>
      </c>
      <c r="D92" s="4">
        <v>0</v>
      </c>
      <c r="E92" s="4">
        <v>0</v>
      </c>
      <c r="F92" s="4">
        <v>0</v>
      </c>
      <c r="G92" s="4">
        <v>500000</v>
      </c>
      <c r="H92" s="4">
        <f t="shared" si="14"/>
        <v>-500000</v>
      </c>
      <c r="I92" s="4">
        <f t="shared" si="15"/>
        <v>0</v>
      </c>
      <c r="L92" s="92"/>
    </row>
    <row r="93" spans="2:12" x14ac:dyDescent="0.2">
      <c r="B93" s="16" t="s">
        <v>44</v>
      </c>
      <c r="C93" s="4">
        <v>4720927</v>
      </c>
      <c r="D93" s="4">
        <v>3189816.84</v>
      </c>
      <c r="E93" s="4">
        <v>0</v>
      </c>
      <c r="F93" s="4">
        <v>1544616.94</v>
      </c>
      <c r="G93" s="4">
        <v>1559948.57</v>
      </c>
      <c r="H93" s="4">
        <f t="shared" si="14"/>
        <v>3174485.209999999</v>
      </c>
      <c r="I93" s="4">
        <f t="shared" si="15"/>
        <v>7895412.209999999</v>
      </c>
      <c r="K93" s="92"/>
      <c r="L93" s="92"/>
    </row>
    <row r="94" spans="2:12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14"/>
        <v>0</v>
      </c>
      <c r="I94" s="4">
        <f t="shared" si="15"/>
        <v>0</v>
      </c>
      <c r="L94" s="92"/>
    </row>
    <row r="95" spans="2:12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14"/>
        <v>0</v>
      </c>
      <c r="I95" s="4">
        <f t="shared" si="15"/>
        <v>0</v>
      </c>
      <c r="L95" s="92"/>
    </row>
    <row r="96" spans="2:12" x14ac:dyDescent="0.2">
      <c r="B96" s="17" t="s">
        <v>47</v>
      </c>
      <c r="C96" s="3">
        <v>6425503</v>
      </c>
      <c r="D96" s="3">
        <f>+SUM(D97:D105)</f>
        <v>1224598.24</v>
      </c>
      <c r="E96" s="3">
        <f>+SUM(E97:E105)</f>
        <v>0</v>
      </c>
      <c r="F96" s="3">
        <f>+SUM(F97:F105)</f>
        <v>15074997.17</v>
      </c>
      <c r="G96" s="3">
        <f>+SUM(G97:G105)</f>
        <v>4163682.01</v>
      </c>
      <c r="H96" s="3">
        <f>+SUM(H97:H105)</f>
        <v>12135913.4</v>
      </c>
      <c r="I96" s="3">
        <f>+SUM(I97:I105)</f>
        <v>18561416.399999999</v>
      </c>
      <c r="K96" s="92"/>
      <c r="L96" s="92"/>
    </row>
    <row r="97" spans="2:12" x14ac:dyDescent="0.2">
      <c r="B97" s="16" t="s">
        <v>48</v>
      </c>
      <c r="C97" s="4">
        <v>550780</v>
      </c>
      <c r="D97" s="4">
        <v>7000</v>
      </c>
      <c r="E97" s="4">
        <v>0</v>
      </c>
      <c r="F97" s="4">
        <v>1837027.17</v>
      </c>
      <c r="G97" s="4">
        <v>50780.67</v>
      </c>
      <c r="H97" s="4">
        <f t="shared" ref="H97:H105" si="16">+D97-E97+F97-G97</f>
        <v>1793246.5</v>
      </c>
      <c r="I97" s="4">
        <f t="shared" ref="I97:I105" si="17">+C97+H97</f>
        <v>2344026.5</v>
      </c>
      <c r="K97" s="92"/>
      <c r="L97" s="92"/>
    </row>
    <row r="98" spans="2:12" x14ac:dyDescent="0.2">
      <c r="B98" s="16" t="s">
        <v>49</v>
      </c>
      <c r="C98" s="4">
        <v>160000</v>
      </c>
      <c r="D98" s="4">
        <v>0</v>
      </c>
      <c r="E98" s="4">
        <v>0</v>
      </c>
      <c r="F98" s="4">
        <v>90983.62</v>
      </c>
      <c r="G98" s="4">
        <v>143905</v>
      </c>
      <c r="H98" s="4">
        <f t="shared" si="16"/>
        <v>-52921.380000000005</v>
      </c>
      <c r="I98" s="4">
        <f t="shared" si="17"/>
        <v>107078.62</v>
      </c>
      <c r="K98" s="92"/>
      <c r="L98" s="92"/>
    </row>
    <row r="99" spans="2:12" x14ac:dyDescent="0.2">
      <c r="B99" s="16" t="s">
        <v>50</v>
      </c>
      <c r="C99" s="4">
        <v>0</v>
      </c>
      <c r="D99" s="4">
        <v>0</v>
      </c>
      <c r="E99" s="4">
        <v>0</v>
      </c>
      <c r="F99" s="4">
        <v>1950</v>
      </c>
      <c r="G99" s="4">
        <v>0</v>
      </c>
      <c r="H99" s="4">
        <f t="shared" si="16"/>
        <v>1950</v>
      </c>
      <c r="I99" s="4">
        <f t="shared" si="17"/>
        <v>1950</v>
      </c>
      <c r="K99" s="92"/>
      <c r="L99" s="92"/>
    </row>
    <row r="100" spans="2:12" x14ac:dyDescent="0.2">
      <c r="B100" s="16" t="s">
        <v>51</v>
      </c>
      <c r="C100" s="4">
        <v>1715723</v>
      </c>
      <c r="D100" s="4">
        <v>0</v>
      </c>
      <c r="E100" s="4">
        <v>0</v>
      </c>
      <c r="F100" s="4">
        <v>859358</v>
      </c>
      <c r="G100" s="4">
        <v>1593502.8199999998</v>
      </c>
      <c r="H100" s="4">
        <f t="shared" si="16"/>
        <v>-734144.81999999983</v>
      </c>
      <c r="I100" s="4">
        <f t="shared" si="17"/>
        <v>981578.18000000017</v>
      </c>
      <c r="K100" s="92"/>
      <c r="L100" s="92"/>
    </row>
    <row r="101" spans="2:12" x14ac:dyDescent="0.2">
      <c r="B101" s="18" t="s">
        <v>52</v>
      </c>
      <c r="C101" s="4">
        <v>225000</v>
      </c>
      <c r="D101" s="4">
        <v>0</v>
      </c>
      <c r="E101" s="4">
        <v>0</v>
      </c>
      <c r="F101" s="4">
        <v>20951.010000000002</v>
      </c>
      <c r="G101" s="4">
        <v>170811.38</v>
      </c>
      <c r="H101" s="4">
        <f t="shared" si="16"/>
        <v>-149860.37</v>
      </c>
      <c r="I101" s="4">
        <f t="shared" si="17"/>
        <v>75139.63</v>
      </c>
      <c r="K101" s="92"/>
      <c r="L101" s="92"/>
    </row>
    <row r="102" spans="2:12" x14ac:dyDescent="0.2">
      <c r="B102" s="16" t="s">
        <v>53</v>
      </c>
      <c r="C102" s="4">
        <v>1523000</v>
      </c>
      <c r="D102" s="4">
        <v>1217598.24</v>
      </c>
      <c r="E102" s="4">
        <v>0</v>
      </c>
      <c r="F102" s="4">
        <v>10421004.829999998</v>
      </c>
      <c r="G102" s="4">
        <v>106657.19</v>
      </c>
      <c r="H102" s="4">
        <f t="shared" si="16"/>
        <v>11531945.879999999</v>
      </c>
      <c r="I102" s="4">
        <f t="shared" si="17"/>
        <v>13054945.879999999</v>
      </c>
      <c r="K102" s="92"/>
      <c r="L102" s="92"/>
    </row>
    <row r="103" spans="2:12" x14ac:dyDescent="0.2">
      <c r="B103" s="16" t="s">
        <v>54</v>
      </c>
      <c r="C103" s="4">
        <v>928000</v>
      </c>
      <c r="D103" s="4">
        <v>0</v>
      </c>
      <c r="E103" s="4">
        <v>0</v>
      </c>
      <c r="F103" s="4">
        <v>449978.72</v>
      </c>
      <c r="G103" s="4">
        <v>938000</v>
      </c>
      <c r="H103" s="4">
        <f t="shared" si="16"/>
        <v>-488021.28</v>
      </c>
      <c r="I103" s="4">
        <f t="shared" si="17"/>
        <v>439978.72</v>
      </c>
      <c r="K103" s="92"/>
      <c r="L103" s="92"/>
    </row>
    <row r="104" spans="2:12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6"/>
        <v>0</v>
      </c>
      <c r="I104" s="4">
        <f t="shared" si="17"/>
        <v>0</v>
      </c>
      <c r="L104" s="92"/>
    </row>
    <row r="105" spans="2:12" x14ac:dyDescent="0.2">
      <c r="B105" s="16" t="s">
        <v>56</v>
      </c>
      <c r="C105" s="4">
        <v>1323000</v>
      </c>
      <c r="D105" s="4">
        <v>0</v>
      </c>
      <c r="E105" s="4">
        <v>0</v>
      </c>
      <c r="F105" s="4">
        <v>1393743.8200000003</v>
      </c>
      <c r="G105" s="4">
        <v>1160024.95</v>
      </c>
      <c r="H105" s="4">
        <f t="shared" si="16"/>
        <v>233718.87000000034</v>
      </c>
      <c r="I105" s="4">
        <f t="shared" si="17"/>
        <v>1556718.8700000003</v>
      </c>
      <c r="K105" s="92"/>
      <c r="L105" s="92"/>
    </row>
    <row r="106" spans="2:12" x14ac:dyDescent="0.2">
      <c r="B106" s="17" t="s">
        <v>57</v>
      </c>
      <c r="C106" s="3">
        <v>7616019</v>
      </c>
      <c r="D106" s="3">
        <f>+SUM(D107:D115)</f>
        <v>2038490.11</v>
      </c>
      <c r="E106" s="3">
        <f>+SUM(E107:E115)</f>
        <v>0</v>
      </c>
      <c r="F106" s="3">
        <f>+SUM(F107:F115)</f>
        <v>12500193.460000003</v>
      </c>
      <c r="G106" s="3">
        <f>+SUM(G107:G115)</f>
        <v>9148813.6699999999</v>
      </c>
      <c r="H106" s="3">
        <f>+SUM(H107:H115)</f>
        <v>5389869.9000000004</v>
      </c>
      <c r="I106" s="3">
        <f>+SUM(I107:I115)</f>
        <v>13005888.900000004</v>
      </c>
      <c r="K106" s="92"/>
      <c r="L106" s="92"/>
    </row>
    <row r="107" spans="2:12" x14ac:dyDescent="0.2">
      <c r="B107" s="16" t="s">
        <v>58</v>
      </c>
      <c r="C107" s="4">
        <v>1861519</v>
      </c>
      <c r="D107" s="4">
        <v>0</v>
      </c>
      <c r="E107" s="4">
        <v>0</v>
      </c>
      <c r="F107" s="4">
        <v>3234316.14</v>
      </c>
      <c r="G107" s="4">
        <v>215000</v>
      </c>
      <c r="H107" s="4">
        <f t="shared" ref="H107:H115" si="18">+D107-E107+F107-G107</f>
        <v>3019316.14</v>
      </c>
      <c r="I107" s="4">
        <f t="shared" ref="I107:I115" si="19">+C107+H107</f>
        <v>4880835.1400000006</v>
      </c>
      <c r="K107" s="92"/>
      <c r="L107" s="92"/>
    </row>
    <row r="108" spans="2:12" x14ac:dyDescent="0.2">
      <c r="B108" s="16" t="s">
        <v>59</v>
      </c>
      <c r="C108" s="4">
        <v>250000</v>
      </c>
      <c r="D108" s="4">
        <v>0</v>
      </c>
      <c r="E108" s="4">
        <v>0</v>
      </c>
      <c r="F108" s="4">
        <v>2261068</v>
      </c>
      <c r="G108" s="4">
        <v>250000</v>
      </c>
      <c r="H108" s="4">
        <f t="shared" si="18"/>
        <v>2011068</v>
      </c>
      <c r="I108" s="4">
        <f t="shared" si="19"/>
        <v>2261068</v>
      </c>
      <c r="K108" s="92"/>
      <c r="L108" s="92"/>
    </row>
    <row r="109" spans="2:12" x14ac:dyDescent="0.2">
      <c r="B109" s="16" t="s">
        <v>60</v>
      </c>
      <c r="C109" s="4">
        <v>89500</v>
      </c>
      <c r="D109" s="4">
        <v>2036990.11</v>
      </c>
      <c r="E109" s="4">
        <v>0</v>
      </c>
      <c r="F109" s="4">
        <v>2703106.5</v>
      </c>
      <c r="G109" s="4">
        <v>1550357.49</v>
      </c>
      <c r="H109" s="4">
        <f t="shared" si="18"/>
        <v>3189739.12</v>
      </c>
      <c r="I109" s="4">
        <f t="shared" si="19"/>
        <v>3279239.12</v>
      </c>
      <c r="K109" s="92"/>
      <c r="L109" s="92"/>
    </row>
    <row r="110" spans="2:12" x14ac:dyDescent="0.2">
      <c r="B110" s="16" t="s">
        <v>61</v>
      </c>
      <c r="C110" s="4">
        <v>400000</v>
      </c>
      <c r="D110" s="4">
        <v>0</v>
      </c>
      <c r="E110" s="4">
        <v>0</v>
      </c>
      <c r="F110" s="4">
        <v>64207.479999999996</v>
      </c>
      <c r="G110" s="4">
        <v>400000</v>
      </c>
      <c r="H110" s="4">
        <f t="shared" si="18"/>
        <v>-335792.52</v>
      </c>
      <c r="I110" s="4">
        <f t="shared" si="19"/>
        <v>64207.479999999981</v>
      </c>
      <c r="K110" s="92"/>
      <c r="L110" s="92"/>
    </row>
    <row r="111" spans="2:12" x14ac:dyDescent="0.2">
      <c r="B111" s="16" t="s">
        <v>62</v>
      </c>
      <c r="C111" s="4">
        <v>4985000</v>
      </c>
      <c r="D111" s="4">
        <v>0</v>
      </c>
      <c r="E111" s="4">
        <v>0</v>
      </c>
      <c r="F111" s="4">
        <v>4228679.96</v>
      </c>
      <c r="G111" s="4">
        <v>6703456.1799999997</v>
      </c>
      <c r="H111" s="4">
        <f t="shared" si="18"/>
        <v>-2474776.2199999997</v>
      </c>
      <c r="I111" s="4">
        <f t="shared" si="19"/>
        <v>2510223.7800000003</v>
      </c>
      <c r="K111" s="92"/>
      <c r="L111" s="92"/>
    </row>
    <row r="112" spans="2:12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8"/>
        <v>0</v>
      </c>
      <c r="I112" s="4">
        <f t="shared" si="19"/>
        <v>0</v>
      </c>
      <c r="L112" s="92"/>
    </row>
    <row r="113" spans="2:12" x14ac:dyDescent="0.2">
      <c r="B113" s="16" t="s">
        <v>64</v>
      </c>
      <c r="C113" s="4">
        <v>0</v>
      </c>
      <c r="D113" s="4">
        <v>1500</v>
      </c>
      <c r="E113" s="4">
        <v>0</v>
      </c>
      <c r="F113" s="4">
        <v>2611.38</v>
      </c>
      <c r="G113" s="4">
        <v>0</v>
      </c>
      <c r="H113" s="4">
        <f t="shared" si="18"/>
        <v>4111.38</v>
      </c>
      <c r="I113" s="4">
        <f t="shared" si="19"/>
        <v>4111.38</v>
      </c>
      <c r="K113" s="92"/>
      <c r="L113" s="92"/>
    </row>
    <row r="114" spans="2:12" x14ac:dyDescent="0.2">
      <c r="B114" s="16" t="s">
        <v>65</v>
      </c>
      <c r="C114" s="4">
        <v>5000</v>
      </c>
      <c r="D114" s="4">
        <v>0</v>
      </c>
      <c r="E114" s="4">
        <v>0</v>
      </c>
      <c r="F114" s="4">
        <v>0</v>
      </c>
      <c r="G114" s="4">
        <v>5000</v>
      </c>
      <c r="H114" s="4">
        <f t="shared" si="18"/>
        <v>-5000</v>
      </c>
      <c r="I114" s="4">
        <f t="shared" si="19"/>
        <v>0</v>
      </c>
      <c r="L114" s="92"/>
    </row>
    <row r="115" spans="2:12" x14ac:dyDescent="0.2">
      <c r="B115" s="16" t="s">
        <v>66</v>
      </c>
      <c r="C115" s="4">
        <v>25000</v>
      </c>
      <c r="D115" s="4">
        <v>0</v>
      </c>
      <c r="E115" s="4">
        <v>0</v>
      </c>
      <c r="F115" s="4">
        <v>6204</v>
      </c>
      <c r="G115" s="4">
        <v>25000</v>
      </c>
      <c r="H115" s="4">
        <f t="shared" si="18"/>
        <v>-18796</v>
      </c>
      <c r="I115" s="4">
        <f t="shared" si="19"/>
        <v>6204</v>
      </c>
      <c r="K115" s="92"/>
      <c r="L115" s="92"/>
    </row>
    <row r="116" spans="2:12" x14ac:dyDescent="0.2">
      <c r="B116" s="17" t="s">
        <v>67</v>
      </c>
      <c r="C116" s="3">
        <v>1300000</v>
      </c>
      <c r="D116" s="3">
        <f>+SUM(D117:D125)</f>
        <v>9452992.4299999997</v>
      </c>
      <c r="E116" s="3">
        <f>+SUM(E117:E125)</f>
        <v>0</v>
      </c>
      <c r="F116" s="3">
        <f>+SUM(F117:F125)</f>
        <v>1200000</v>
      </c>
      <c r="G116" s="3">
        <f>+SUM(G117:G125)</f>
        <v>460059.09</v>
      </c>
      <c r="H116" s="3">
        <f>+SUM(H117:H125)</f>
        <v>10192933.34</v>
      </c>
      <c r="I116" s="3">
        <f>+SUM(I117:I125)</f>
        <v>11492933.34</v>
      </c>
      <c r="K116" s="92"/>
      <c r="L116" s="92"/>
    </row>
    <row r="117" spans="2:12" x14ac:dyDescent="0.2">
      <c r="B117" s="16" t="s">
        <v>68</v>
      </c>
      <c r="C117" s="4">
        <v>0</v>
      </c>
      <c r="D117" s="4">
        <v>207000</v>
      </c>
      <c r="E117" s="4">
        <v>0</v>
      </c>
      <c r="F117" s="4">
        <v>0</v>
      </c>
      <c r="G117" s="4">
        <v>0</v>
      </c>
      <c r="H117" s="4">
        <f t="shared" ref="H117:H125" si="20">+D117-E117+F117-G117</f>
        <v>207000</v>
      </c>
      <c r="I117" s="4">
        <f t="shared" ref="I117:I125" si="21">+C117+H117</f>
        <v>207000</v>
      </c>
      <c r="K117" s="92"/>
      <c r="L117" s="92"/>
    </row>
    <row r="118" spans="2:12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20"/>
        <v>0</v>
      </c>
      <c r="I118" s="4">
        <f t="shared" si="21"/>
        <v>0</v>
      </c>
      <c r="L118" s="92"/>
    </row>
    <row r="119" spans="2:12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20"/>
        <v>0</v>
      </c>
      <c r="I119" s="4">
        <f t="shared" si="21"/>
        <v>0</v>
      </c>
      <c r="L119" s="92"/>
    </row>
    <row r="120" spans="2:12" x14ac:dyDescent="0.2">
      <c r="B120" s="16" t="s">
        <v>71</v>
      </c>
      <c r="C120" s="4">
        <v>1300000</v>
      </c>
      <c r="D120" s="4">
        <v>9245992.4299999997</v>
      </c>
      <c r="E120" s="4">
        <v>0</v>
      </c>
      <c r="F120" s="4">
        <v>1200000</v>
      </c>
      <c r="G120" s="4">
        <v>460059.09</v>
      </c>
      <c r="H120" s="4">
        <f t="shared" si="20"/>
        <v>9985933.3399999999</v>
      </c>
      <c r="I120" s="4">
        <f t="shared" si="21"/>
        <v>11285933.34</v>
      </c>
      <c r="K120" s="92"/>
      <c r="L120" s="92"/>
    </row>
    <row r="121" spans="2:12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20"/>
        <v>0</v>
      </c>
      <c r="I121" s="4">
        <f t="shared" si="21"/>
        <v>0</v>
      </c>
      <c r="L121" s="92"/>
    </row>
    <row r="122" spans="2:12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20"/>
        <v>0</v>
      </c>
      <c r="I122" s="4">
        <f t="shared" si="21"/>
        <v>0</v>
      </c>
      <c r="L122" s="92"/>
    </row>
    <row r="123" spans="2:12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20"/>
        <v>0</v>
      </c>
      <c r="I123" s="4">
        <f t="shared" si="21"/>
        <v>0</v>
      </c>
      <c r="L123" s="92"/>
    </row>
    <row r="124" spans="2:12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20"/>
        <v>0</v>
      </c>
      <c r="I124" s="4">
        <f t="shared" si="21"/>
        <v>0</v>
      </c>
      <c r="L124" s="92"/>
    </row>
    <row r="125" spans="2:12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20"/>
        <v>0</v>
      </c>
      <c r="I125" s="4">
        <f t="shared" si="21"/>
        <v>0</v>
      </c>
      <c r="L125" s="92"/>
    </row>
    <row r="126" spans="2:12" x14ac:dyDescent="0.2">
      <c r="B126" s="17" t="s">
        <v>77</v>
      </c>
      <c r="C126" s="3">
        <v>2820000</v>
      </c>
      <c r="D126" s="3">
        <f>+SUM(D127:D135)</f>
        <v>36000</v>
      </c>
      <c r="E126" s="3">
        <f>+SUM(E127:E135)</f>
        <v>962141.82000000007</v>
      </c>
      <c r="F126" s="3">
        <f>+SUM(F127:F135)</f>
        <v>232000</v>
      </c>
      <c r="G126" s="3">
        <f>+SUM(G127:G135)</f>
        <v>1893858.18</v>
      </c>
      <c r="H126" s="3">
        <f>+SUM(H127:H135)</f>
        <v>-2588000</v>
      </c>
      <c r="I126" s="3">
        <f>+SUM(I127:I135)</f>
        <v>232000</v>
      </c>
      <c r="K126" s="92"/>
      <c r="L126" s="92"/>
    </row>
    <row r="127" spans="2:12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22">+D127-E127+F127-G127</f>
        <v>0</v>
      </c>
      <c r="I127" s="4">
        <f t="shared" ref="I127:I135" si="23">+C127+H127</f>
        <v>0</v>
      </c>
      <c r="L127" s="92"/>
    </row>
    <row r="128" spans="2:12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22"/>
        <v>0</v>
      </c>
      <c r="I128" s="4">
        <f t="shared" si="23"/>
        <v>0</v>
      </c>
      <c r="L128" s="92"/>
    </row>
    <row r="129" spans="2:12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22"/>
        <v>0</v>
      </c>
      <c r="I129" s="4">
        <f t="shared" si="23"/>
        <v>0</v>
      </c>
      <c r="L129" s="92"/>
    </row>
    <row r="130" spans="2:12" x14ac:dyDescent="0.2">
      <c r="B130" s="16" t="s">
        <v>81</v>
      </c>
      <c r="C130" s="4">
        <v>2300000</v>
      </c>
      <c r="D130" s="4">
        <v>36000</v>
      </c>
      <c r="E130" s="4">
        <v>462141.82</v>
      </c>
      <c r="F130" s="4">
        <v>0</v>
      </c>
      <c r="G130" s="4">
        <v>1873858.18</v>
      </c>
      <c r="H130" s="4">
        <f t="shared" si="22"/>
        <v>-2300000</v>
      </c>
      <c r="I130" s="4">
        <f t="shared" si="23"/>
        <v>0</v>
      </c>
      <c r="L130" s="92"/>
    </row>
    <row r="131" spans="2:12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22"/>
        <v>0</v>
      </c>
      <c r="I131" s="4">
        <f t="shared" si="23"/>
        <v>0</v>
      </c>
      <c r="L131" s="92"/>
    </row>
    <row r="132" spans="2:12" x14ac:dyDescent="0.2">
      <c r="B132" s="16" t="s">
        <v>83</v>
      </c>
      <c r="C132" s="4">
        <v>520000</v>
      </c>
      <c r="D132" s="4">
        <v>0</v>
      </c>
      <c r="E132" s="4">
        <v>500000</v>
      </c>
      <c r="F132" s="4">
        <v>232000</v>
      </c>
      <c r="G132" s="4">
        <v>20000</v>
      </c>
      <c r="H132" s="4">
        <f t="shared" si="22"/>
        <v>-288000</v>
      </c>
      <c r="I132" s="4">
        <f t="shared" si="23"/>
        <v>232000</v>
      </c>
      <c r="K132" s="92"/>
      <c r="L132" s="92"/>
    </row>
    <row r="133" spans="2:12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22"/>
        <v>0</v>
      </c>
      <c r="I133" s="4">
        <f t="shared" si="23"/>
        <v>0</v>
      </c>
      <c r="L133" s="92"/>
    </row>
    <row r="134" spans="2:12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22"/>
        <v>0</v>
      </c>
      <c r="I134" s="4">
        <f t="shared" si="23"/>
        <v>0</v>
      </c>
      <c r="L134" s="92"/>
    </row>
    <row r="135" spans="2:12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22"/>
        <v>0</v>
      </c>
      <c r="I135" s="4">
        <f t="shared" si="23"/>
        <v>0</v>
      </c>
      <c r="L135" s="92"/>
    </row>
    <row r="136" spans="2:12" x14ac:dyDescent="0.2">
      <c r="B136" s="17" t="s">
        <v>87</v>
      </c>
      <c r="C136" s="3">
        <v>44678447</v>
      </c>
      <c r="D136" s="3">
        <f>+SUM(D137:D139)</f>
        <v>93021980.700000003</v>
      </c>
      <c r="E136" s="3">
        <f t="shared" ref="E136" si="24">+SUM(E137:E139)</f>
        <v>3466671.97</v>
      </c>
      <c r="F136" s="3">
        <f t="shared" ref="F136" si="25">+SUM(F137:F139)</f>
        <v>64628107.220000006</v>
      </c>
      <c r="G136" s="3">
        <f t="shared" ref="G136" si="26">+SUM(G137:G139)</f>
        <v>67096990.719999999</v>
      </c>
      <c r="H136" s="3">
        <f t="shared" ref="H136" si="27">+SUM(H137:H139)</f>
        <v>87086425.230000019</v>
      </c>
      <c r="I136" s="3">
        <f t="shared" ref="I136" si="28">+SUM(I137:I139)</f>
        <v>131764872.23000002</v>
      </c>
      <c r="K136" s="92"/>
      <c r="L136" s="92"/>
    </row>
    <row r="137" spans="2:12" x14ac:dyDescent="0.2">
      <c r="B137" s="16" t="s">
        <v>88</v>
      </c>
      <c r="C137" s="4">
        <v>44678447</v>
      </c>
      <c r="D137" s="4">
        <v>93021980.700000003</v>
      </c>
      <c r="E137" s="4">
        <v>3466671.97</v>
      </c>
      <c r="F137" s="4">
        <v>64628107.220000006</v>
      </c>
      <c r="G137" s="4">
        <v>67096990.719999999</v>
      </c>
      <c r="H137" s="4">
        <f t="shared" ref="H137:H139" si="29">+D137-E137+F137-G137</f>
        <v>87086425.230000019</v>
      </c>
      <c r="I137" s="4">
        <f t="shared" ref="I137:I139" si="30">+C137+H137</f>
        <v>131764872.23000002</v>
      </c>
      <c r="K137" s="92"/>
      <c r="L137" s="92"/>
    </row>
    <row r="138" spans="2:12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29"/>
        <v>0</v>
      </c>
      <c r="I138" s="4">
        <f t="shared" si="30"/>
        <v>0</v>
      </c>
      <c r="L138" s="92"/>
    </row>
    <row r="139" spans="2:12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29"/>
        <v>0</v>
      </c>
      <c r="I139" s="4">
        <f t="shared" si="30"/>
        <v>0</v>
      </c>
      <c r="L139" s="92"/>
    </row>
    <row r="140" spans="2:12" x14ac:dyDescent="0.2">
      <c r="B140" s="17" t="s">
        <v>91</v>
      </c>
      <c r="C140" s="3">
        <v>0</v>
      </c>
      <c r="D140" s="3">
        <f>+SUM(D141:D147)</f>
        <v>0</v>
      </c>
      <c r="E140" s="3">
        <f t="shared" ref="E140" si="31">+SUM(E141:E147)</f>
        <v>0</v>
      </c>
      <c r="F140" s="3">
        <f t="shared" ref="F140" si="32">+SUM(F141:F147)</f>
        <v>0</v>
      </c>
      <c r="G140" s="3">
        <f t="shared" ref="G140" si="33">+SUM(G141:G147)</f>
        <v>0</v>
      </c>
      <c r="H140" s="3">
        <f t="shared" ref="H140" si="34">+SUM(H141:H147)</f>
        <v>0</v>
      </c>
      <c r="I140" s="3">
        <f t="shared" ref="I140" si="35">+SUM(I141:I147)</f>
        <v>0</v>
      </c>
      <c r="L140" s="92"/>
    </row>
    <row r="141" spans="2:12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36">+D141-E141+F141-G141</f>
        <v>0</v>
      </c>
      <c r="I141" s="4">
        <f t="shared" ref="I141:I147" si="37">+C141+H141</f>
        <v>0</v>
      </c>
      <c r="L141" s="92"/>
    </row>
    <row r="142" spans="2:12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36"/>
        <v>0</v>
      </c>
      <c r="I142" s="4">
        <f t="shared" si="37"/>
        <v>0</v>
      </c>
      <c r="L142" s="92"/>
    </row>
    <row r="143" spans="2:12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36"/>
        <v>0</v>
      </c>
      <c r="I143" s="4">
        <f t="shared" si="37"/>
        <v>0</v>
      </c>
      <c r="L143" s="92"/>
    </row>
    <row r="144" spans="2:12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36"/>
        <v>0</v>
      </c>
      <c r="I144" s="4">
        <f t="shared" si="37"/>
        <v>0</v>
      </c>
      <c r="L144" s="92"/>
    </row>
    <row r="145" spans="2:12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36"/>
        <v>0</v>
      </c>
      <c r="I145" s="4">
        <f t="shared" si="37"/>
        <v>0</v>
      </c>
      <c r="L145" s="92"/>
    </row>
    <row r="146" spans="2:12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36"/>
        <v>0</v>
      </c>
      <c r="I146" s="4">
        <f t="shared" si="37"/>
        <v>0</v>
      </c>
      <c r="L146" s="92"/>
    </row>
    <row r="147" spans="2:12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36"/>
        <v>0</v>
      </c>
      <c r="I147" s="4">
        <f t="shared" si="37"/>
        <v>0</v>
      </c>
      <c r="L147" s="92"/>
    </row>
    <row r="148" spans="2:12" x14ac:dyDescent="0.2">
      <c r="B148" s="17" t="s">
        <v>99</v>
      </c>
      <c r="C148" s="3">
        <v>500000</v>
      </c>
      <c r="D148" s="3">
        <f>+SUM(D149:D151)</f>
        <v>325000</v>
      </c>
      <c r="E148" s="3">
        <f t="shared" ref="E148" si="38">+SUM(E149:E151)</f>
        <v>0</v>
      </c>
      <c r="F148" s="3">
        <f t="shared" ref="F148" si="39">+SUM(F149:F151)</f>
        <v>0</v>
      </c>
      <c r="G148" s="3">
        <f t="shared" ref="G148" si="40">+SUM(G149:G151)</f>
        <v>500000</v>
      </c>
      <c r="H148" s="3">
        <f t="shared" ref="H148" si="41">+SUM(H149:H151)</f>
        <v>-175000</v>
      </c>
      <c r="I148" s="3">
        <f t="shared" ref="I148" si="42">+SUM(I149:I151)</f>
        <v>325000</v>
      </c>
      <c r="K148" s="92"/>
      <c r="L148" s="92"/>
    </row>
    <row r="149" spans="2:12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43">+D149-E149+F149-G149</f>
        <v>0</v>
      </c>
      <c r="I149" s="4">
        <v>0</v>
      </c>
      <c r="L149" s="92"/>
    </row>
    <row r="150" spans="2:12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43"/>
        <v>0</v>
      </c>
      <c r="I150" s="4">
        <v>0</v>
      </c>
      <c r="L150" s="92"/>
    </row>
    <row r="151" spans="2:12" x14ac:dyDescent="0.2">
      <c r="B151" s="16" t="s">
        <v>102</v>
      </c>
      <c r="C151" s="4">
        <v>500000</v>
      </c>
      <c r="D151" s="4">
        <v>325000</v>
      </c>
      <c r="E151" s="4">
        <v>0</v>
      </c>
      <c r="F151" s="4">
        <v>0</v>
      </c>
      <c r="G151" s="4">
        <v>500000</v>
      </c>
      <c r="H151" s="4">
        <f t="shared" si="43"/>
        <v>-175000</v>
      </c>
      <c r="I151" s="4">
        <f>+C151+H151</f>
        <v>325000</v>
      </c>
      <c r="K151" s="92"/>
      <c r="L151" s="92"/>
    </row>
    <row r="152" spans="2:12" x14ac:dyDescent="0.2">
      <c r="B152" s="17" t="s">
        <v>103</v>
      </c>
      <c r="C152" s="3">
        <v>0</v>
      </c>
      <c r="D152" s="3">
        <f>+SUM(D153:D159)</f>
        <v>0</v>
      </c>
      <c r="E152" s="3">
        <f t="shared" ref="E152" si="44">+SUM(E153:E159)</f>
        <v>0</v>
      </c>
      <c r="F152" s="3">
        <f t="shared" ref="F152" si="45">+SUM(F153:F159)</f>
        <v>0</v>
      </c>
      <c r="G152" s="3">
        <f t="shared" ref="G152" si="46">+SUM(G153:G159)</f>
        <v>0</v>
      </c>
      <c r="H152" s="3">
        <f t="shared" ref="H152" si="47">+SUM(H153:H159)</f>
        <v>0</v>
      </c>
      <c r="I152" s="3">
        <f t="shared" ref="I152" si="48">+SUM(I153:I159)</f>
        <v>0</v>
      </c>
      <c r="L152" s="92"/>
    </row>
    <row r="153" spans="2:12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49">+D153-E153+F153-G153</f>
        <v>0</v>
      </c>
      <c r="I153" s="4">
        <f t="shared" ref="I153:I159" si="50">+C153+H153</f>
        <v>0</v>
      </c>
      <c r="L153" s="92"/>
    </row>
    <row r="154" spans="2:12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49"/>
        <v>0</v>
      </c>
      <c r="I154" s="4">
        <f t="shared" si="50"/>
        <v>0</v>
      </c>
      <c r="L154" s="92"/>
    </row>
    <row r="155" spans="2:12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9"/>
        <v>0</v>
      </c>
      <c r="I155" s="4">
        <f t="shared" si="50"/>
        <v>0</v>
      </c>
      <c r="L155" s="92"/>
    </row>
    <row r="156" spans="2:12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9"/>
        <v>0</v>
      </c>
      <c r="I156" s="4">
        <f t="shared" si="50"/>
        <v>0</v>
      </c>
      <c r="L156" s="92"/>
    </row>
    <row r="157" spans="2:12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9"/>
        <v>0</v>
      </c>
      <c r="I157" s="4">
        <f t="shared" si="50"/>
        <v>0</v>
      </c>
      <c r="L157" s="92"/>
    </row>
    <row r="158" spans="2:12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9"/>
        <v>0</v>
      </c>
      <c r="I158" s="4">
        <f t="shared" si="50"/>
        <v>0</v>
      </c>
      <c r="L158" s="92"/>
    </row>
    <row r="159" spans="2:12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9"/>
        <v>0</v>
      </c>
      <c r="I159" s="4">
        <f t="shared" si="50"/>
        <v>0</v>
      </c>
      <c r="L159" s="92"/>
    </row>
    <row r="160" spans="2:12" x14ac:dyDescent="0.2">
      <c r="B160" s="11"/>
      <c r="C160" s="5"/>
      <c r="D160" s="5"/>
      <c r="E160" s="5"/>
      <c r="F160" s="5"/>
      <c r="G160" s="5"/>
      <c r="H160" s="5"/>
      <c r="I160" s="5"/>
    </row>
    <row r="161" spans="2:11" x14ac:dyDescent="0.2">
      <c r="B161" s="15" t="s">
        <v>112</v>
      </c>
      <c r="C161" s="6">
        <v>225562324</v>
      </c>
      <c r="D161" s="6">
        <v>137650206.76000002</v>
      </c>
      <c r="E161" s="6">
        <v>32459373.200000003</v>
      </c>
      <c r="F161" s="6">
        <v>0</v>
      </c>
      <c r="G161" s="6">
        <v>0</v>
      </c>
      <c r="H161" s="6">
        <v>105190833.56</v>
      </c>
      <c r="I161" s="6">
        <v>345060157</v>
      </c>
      <c r="K161" s="92"/>
    </row>
    <row r="162" spans="2:11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I15:I21 I23:I31 I33:I41 I43:I51 I53:I61 I63:I65 I67:I73 I75:I77 I79:I85 C87:I87 I89:I95 I97:I105 I107:I115 I117:I125 I127:I135 I137:I139 I141:I147 I149:I151 I153:I159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showGridLines="0" workbookViewId="0">
      <selection activeCell="C37" sqref="C37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.7109375" style="1" bestFit="1" customWidth="1"/>
    <col min="6" max="6" width="16.28515625" style="1" customWidth="1"/>
    <col min="7" max="16384" width="12" style="1"/>
  </cols>
  <sheetData>
    <row r="1" spans="1:6" x14ac:dyDescent="0.2">
      <c r="B1" s="72" t="str">
        <f>'Notas de Disciplina Financiera'!A1</f>
        <v>Municipio de Romita, Gto.</v>
      </c>
      <c r="C1" s="72"/>
      <c r="D1" s="72"/>
      <c r="E1" s="40" t="s">
        <v>0</v>
      </c>
      <c r="F1" s="41">
        <f>'Notas de Disciplina Financiera'!D1</f>
        <v>2024</v>
      </c>
    </row>
    <row r="2" spans="1:6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x14ac:dyDescent="0.2">
      <c r="B3" s="72" t="str">
        <f>'Notas de Disciplina Financiera'!A3</f>
        <v>Correspondiente del 01 de Enero al 30 de Septiembre del 2024</v>
      </c>
      <c r="C3" s="72"/>
      <c r="D3" s="72"/>
      <c r="E3" s="40" t="s">
        <v>4</v>
      </c>
      <c r="F3" s="41">
        <f>'Notas de Disciplina Financiera'!D3</f>
        <v>3</v>
      </c>
    </row>
    <row r="5" spans="1:6" ht="10.8" thickBot="1" x14ac:dyDescent="0.25">
      <c r="C5" s="43" t="s">
        <v>113</v>
      </c>
    </row>
    <row r="6" spans="1:6" x14ac:dyDescent="0.2">
      <c r="B6" s="81" t="str">
        <f>B1</f>
        <v>Municipio de Romita, Gto.</v>
      </c>
      <c r="C6" s="82"/>
      <c r="D6" s="82"/>
      <c r="E6" s="82"/>
      <c r="F6" s="83"/>
    </row>
    <row r="7" spans="1:6" x14ac:dyDescent="0.2">
      <c r="B7" s="84" t="s">
        <v>114</v>
      </c>
      <c r="C7" s="85"/>
      <c r="D7" s="85"/>
      <c r="E7" s="85"/>
      <c r="F7" s="86"/>
    </row>
    <row r="8" spans="1:6" x14ac:dyDescent="0.2">
      <c r="B8" s="87" t="s">
        <v>150</v>
      </c>
      <c r="C8" s="88"/>
      <c r="D8" s="88"/>
      <c r="E8" s="88"/>
      <c r="F8" s="89"/>
    </row>
    <row r="9" spans="1:6" ht="20.399999999999999" x14ac:dyDescent="0.2">
      <c r="B9" s="79" t="s">
        <v>115</v>
      </c>
      <c r="C9" s="80" t="s">
        <v>116</v>
      </c>
      <c r="D9" s="66" t="s">
        <v>117</v>
      </c>
      <c r="E9" s="66" t="s">
        <v>118</v>
      </c>
      <c r="F9" s="67" t="s">
        <v>119</v>
      </c>
    </row>
    <row r="10" spans="1:6" x14ac:dyDescent="0.2">
      <c r="A10" s="42"/>
      <c r="B10" s="79"/>
      <c r="C10" s="80"/>
      <c r="D10" s="66" t="s">
        <v>120</v>
      </c>
      <c r="E10" s="66" t="s">
        <v>121</v>
      </c>
      <c r="F10" s="67" t="s">
        <v>122</v>
      </c>
    </row>
    <row r="11" spans="1:6" x14ac:dyDescent="0.2">
      <c r="B11" s="52"/>
      <c r="C11" s="53" t="s">
        <v>123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58">
        <v>0</v>
      </c>
      <c r="E30" s="58">
        <v>0</v>
      </c>
      <c r="F30" s="65">
        <v>0</v>
      </c>
    </row>
    <row r="31" spans="2:6" ht="10.8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69" t="s">
        <v>134</v>
      </c>
    </row>
    <row r="34" spans="3:3" x14ac:dyDescent="0.2">
      <c r="C34" s="68" t="s">
        <v>135</v>
      </c>
    </row>
    <row r="37" spans="3:3" ht="14.4" x14ac:dyDescent="0.2">
      <c r="C37" s="90" t="s">
        <v>152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pageSetup scale="75" orientation="portrait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7"/>
  <sheetViews>
    <sheetView showGridLines="0" workbookViewId="0">
      <selection activeCell="C18" sqref="C18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 x14ac:dyDescent="0.2">
      <c r="B1" s="72" t="str">
        <f>'Notas de Disciplina Financiera'!A1</f>
        <v>Municipio de Romita, Gto.</v>
      </c>
      <c r="C1" s="72"/>
      <c r="D1" s="72"/>
      <c r="E1" s="40" t="s">
        <v>0</v>
      </c>
      <c r="F1" s="41">
        <f>'Notas de Disciplina Financiera'!D1</f>
        <v>2024</v>
      </c>
    </row>
    <row r="2" spans="1:6" ht="11.25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ht="11.25" x14ac:dyDescent="0.2">
      <c r="B3" s="72" t="str">
        <f>'Notas de Disciplina Financiera'!A3</f>
        <v>Correspondiente del 01 de Enero al 30 de Septiembre del 2024</v>
      </c>
      <c r="C3" s="72"/>
      <c r="D3" s="72"/>
      <c r="E3" s="40" t="s">
        <v>4</v>
      </c>
      <c r="F3" s="41">
        <f>'Notas de Disciplina Financiera'!D3</f>
        <v>3</v>
      </c>
    </row>
    <row r="5" spans="1:6" ht="11.25" x14ac:dyDescent="0.2">
      <c r="B5" s="43"/>
      <c r="C5" s="43" t="s">
        <v>16</v>
      </c>
    </row>
    <row r="7" spans="1:6" ht="11.25" x14ac:dyDescent="0.2">
      <c r="B7" s="1" t="s">
        <v>136</v>
      </c>
    </row>
    <row r="8" spans="1:6" ht="11.25" x14ac:dyDescent="0.2">
      <c r="B8" s="45" t="s">
        <v>137</v>
      </c>
    </row>
    <row r="9" spans="1:6" ht="11.25" x14ac:dyDescent="0.2">
      <c r="A9" s="42"/>
      <c r="B9" s="47" t="s">
        <v>138</v>
      </c>
    </row>
    <row r="10" spans="1:6" ht="11.25" x14ac:dyDescent="0.2">
      <c r="B10" s="47" t="s">
        <v>139</v>
      </c>
    </row>
    <row r="13" spans="1:6" ht="11.25" x14ac:dyDescent="0.2">
      <c r="C13" s="69" t="s">
        <v>140</v>
      </c>
    </row>
    <row r="14" spans="1:6" ht="11.25" x14ac:dyDescent="0.2">
      <c r="C14" s="68" t="s">
        <v>141</v>
      </c>
    </row>
    <row r="17" spans="3:3" ht="14.4" x14ac:dyDescent="0.2">
      <c r="C17" s="90" t="s">
        <v>153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400-000000000000}"/>
  </hyperlinks>
  <pageMargins left="0.7" right="0.7" top="0.75" bottom="0.75" header="0.3" footer="0.3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7"/>
  <sheetViews>
    <sheetView showGridLines="0" workbookViewId="0">
      <selection activeCell="C17" sqref="C17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 x14ac:dyDescent="0.2">
      <c r="B1" s="72" t="str">
        <f>'Notas de Disciplina Financiera'!A1</f>
        <v>Municipio de Romita, Gto.</v>
      </c>
      <c r="C1" s="72"/>
      <c r="D1" s="72"/>
      <c r="E1" s="40" t="s">
        <v>0</v>
      </c>
      <c r="F1" s="41">
        <f>'Notas de Disciplina Financiera'!D1</f>
        <v>2024</v>
      </c>
    </row>
    <row r="2" spans="1:6" ht="11.25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ht="11.25" x14ac:dyDescent="0.2">
      <c r="B3" s="72" t="str">
        <f>'Notas de Disciplina Financiera'!A3</f>
        <v>Correspondiente del 01 de Enero al 30 de Septiembre del 2024</v>
      </c>
      <c r="C3" s="72"/>
      <c r="D3" s="72"/>
      <c r="E3" s="40" t="s">
        <v>4</v>
      </c>
      <c r="F3" s="41">
        <f>'Notas de Disciplina Financiera'!D3</f>
        <v>3</v>
      </c>
    </row>
    <row r="5" spans="1:6" ht="11.25" x14ac:dyDescent="0.2">
      <c r="B5" s="43"/>
      <c r="C5" s="43" t="s">
        <v>18</v>
      </c>
    </row>
    <row r="7" spans="1:6" ht="11.25" x14ac:dyDescent="0.2">
      <c r="B7" s="1" t="s">
        <v>136</v>
      </c>
    </row>
    <row r="8" spans="1:6" ht="11.25" x14ac:dyDescent="0.2">
      <c r="B8" s="45" t="s">
        <v>142</v>
      </c>
    </row>
    <row r="9" spans="1:6" ht="11.25" x14ac:dyDescent="0.2">
      <c r="A9" s="42"/>
      <c r="B9" s="46" t="s">
        <v>143</v>
      </c>
    </row>
    <row r="10" spans="1:6" ht="11.25" x14ac:dyDescent="0.2">
      <c r="B10" s="46" t="s">
        <v>144</v>
      </c>
    </row>
    <row r="13" spans="1:6" ht="11.25" x14ac:dyDescent="0.2">
      <c r="C13" s="69" t="s">
        <v>145</v>
      </c>
    </row>
    <row r="14" spans="1:6" ht="11.25" x14ac:dyDescent="0.2">
      <c r="C14" s="68" t="s">
        <v>146</v>
      </c>
    </row>
    <row r="17" spans="3:3" x14ac:dyDescent="0.2">
      <c r="C17" s="91" t="s">
        <v>154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500-000000000000}"/>
  </hyperlinks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"/>
  <sheetViews>
    <sheetView showGridLines="0" workbookViewId="0">
      <selection activeCell="C12" sqref="C1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ht="11.25" x14ac:dyDescent="0.2">
      <c r="B1" s="72" t="str">
        <f>'Notas de Disciplina Financiera'!A1</f>
        <v>Municipio de Romita, Gto.</v>
      </c>
      <c r="C1" s="72"/>
      <c r="D1" s="72"/>
      <c r="E1" s="40" t="s">
        <v>0</v>
      </c>
      <c r="F1" s="41">
        <f>'Notas de Disciplina Financiera'!D1</f>
        <v>2024</v>
      </c>
    </row>
    <row r="2" spans="1:6" ht="11.25" x14ac:dyDescent="0.2">
      <c r="B2" s="72" t="s">
        <v>1</v>
      </c>
      <c r="C2" s="72"/>
      <c r="D2" s="72"/>
      <c r="E2" s="40" t="s">
        <v>2</v>
      </c>
      <c r="F2" s="41" t="str">
        <f>'Notas de Disciplina Financiera'!D2</f>
        <v>Trimestral</v>
      </c>
    </row>
    <row r="3" spans="1:6" ht="11.25" x14ac:dyDescent="0.2">
      <c r="B3" s="72" t="str">
        <f>'Notas de Disciplina Financiera'!A3</f>
        <v>Correspondiente del 01 de Enero al 30 de Septiembre del 2024</v>
      </c>
      <c r="C3" s="72"/>
      <c r="D3" s="72"/>
      <c r="E3" s="40" t="s">
        <v>4</v>
      </c>
      <c r="F3" s="41">
        <f>'Notas de Disciplina Financiera'!D3</f>
        <v>3</v>
      </c>
    </row>
    <row r="5" spans="1:6" ht="11.25" x14ac:dyDescent="0.2">
      <c r="B5" s="43"/>
      <c r="C5" s="43" t="s">
        <v>20</v>
      </c>
    </row>
    <row r="7" spans="1:6" ht="11.25" x14ac:dyDescent="0.2">
      <c r="B7" s="1" t="s">
        <v>136</v>
      </c>
    </row>
    <row r="8" spans="1:6" ht="11.25" x14ac:dyDescent="0.2">
      <c r="B8" s="45" t="s">
        <v>147</v>
      </c>
    </row>
    <row r="9" spans="1:6" ht="11.25" x14ac:dyDescent="0.2">
      <c r="A9" s="42"/>
    </row>
    <row r="12" spans="1:6" x14ac:dyDescent="0.2">
      <c r="C12" s="91" t="s">
        <v>155</v>
      </c>
    </row>
  </sheetData>
  <mergeCells count="3">
    <mergeCell ref="B1:D1"/>
    <mergeCell ref="B2:D2"/>
    <mergeCell ref="B3:D3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Compu 1</cp:lastModifiedBy>
  <cp:revision/>
  <cp:lastPrinted>2024-08-13T18:52:29Z</cp:lastPrinted>
  <dcterms:created xsi:type="dcterms:W3CDTF">2024-03-15T21:50:03Z</dcterms:created>
  <dcterms:modified xsi:type="dcterms:W3CDTF">2024-11-26T17:24:20Z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